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640" windowHeight="10530" tabRatio="712" activeTab="0"/>
  </bookViews>
  <sheets>
    <sheet name=" пропозиції" sheetId="1" r:id="rId1"/>
  </sheets>
  <definedNames>
    <definedName name="_xlnm.Print_Titles" localSheetId="0">' пропозиції'!$5:$7</definedName>
    <definedName name="_xlnm.Print_Area" localSheetId="0">' пропозиції'!$A$1:$AF$733</definedName>
  </definedNames>
  <calcPr fullCalcOnLoad="1"/>
</workbook>
</file>

<file path=xl/sharedStrings.xml><?xml version="1.0" encoding="utf-8"?>
<sst xmlns="http://schemas.openxmlformats.org/spreadsheetml/2006/main" count="537" uniqueCount="486">
  <si>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</si>
  <si>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</si>
  <si>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</si>
  <si>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</si>
  <si>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</si>
  <si>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</si>
  <si>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</si>
  <si>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</si>
  <si>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</si>
  <si>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ЖРДА; Новогуйвинська селищна рада; Районна рада</t>
  </si>
  <si>
    <t xml:space="preserve"> Програми забезпечення відкритості в діяльності Житомирської районної ради та Житомирської районної державної адміністрації на 2015-2017 роки</t>
  </si>
  <si>
    <t>76-250380</t>
  </si>
  <si>
    <t>01-090412</t>
  </si>
  <si>
    <t>03-090412</t>
  </si>
  <si>
    <t xml:space="preserve">цільовий фонд, створений районною радою       </t>
  </si>
  <si>
    <t xml:space="preserve">вільного залишку коштів загального фонду районного бюджету  </t>
  </si>
  <si>
    <t>перерозподіл кошторисних призначень</t>
  </si>
  <si>
    <t>28 953 769,31-16 981 432=11 972 337,31- невикорист. кошти б/установ</t>
  </si>
  <si>
    <t>Крім того, кошти ЗФ РБ заблокавані банком "Україна"</t>
  </si>
  <si>
    <t>повернення кредитів індивід. сільських забудовників</t>
  </si>
  <si>
    <t xml:space="preserve"> Програми фінансування робіт з будівництва, реконструкції, ремонту та утримання автомобільних доріг загального користування місцевого значення у Житомирському районі на 2016-2020 роки </t>
  </si>
  <si>
    <t>03 -170703</t>
  </si>
  <si>
    <t>01-250404</t>
  </si>
  <si>
    <t>15-</t>
  </si>
  <si>
    <t>Програма розвитку архівної справи в комунальній установі "Трудовий архів" Житомирської районної ради на 2015-2017 роки</t>
  </si>
  <si>
    <t xml:space="preserve"> Програми сприяння публічності та розвитку казначейського обслуговування на території Житомисрького району на 2016- 2017 рр."Доступне казначейство"</t>
  </si>
  <si>
    <t>76-250344</t>
  </si>
  <si>
    <t xml:space="preserve"> Програми стабілізації і розвитку агропромислового комплексу Житомирського району на період 2016-2020 р.р.</t>
  </si>
  <si>
    <t>53-160903</t>
  </si>
  <si>
    <t>залишку коштів освітньої субвенції з державного бюджету</t>
  </si>
  <si>
    <t>залишку коштів медичної субвенції з державного бюджету</t>
  </si>
  <si>
    <t xml:space="preserve"> бюджету розвитку</t>
  </si>
  <si>
    <t>надходжень від відшкодування втрат</t>
  </si>
  <si>
    <t>цільові фонди</t>
  </si>
  <si>
    <t>Освітня субвенція</t>
  </si>
  <si>
    <t>Медична субвенція</t>
  </si>
  <si>
    <t>в т.ч.</t>
  </si>
  <si>
    <t>оборотний залишок</t>
  </si>
  <si>
    <t>Крім того:</t>
  </si>
  <si>
    <t>Залишок вільного залишку після розподілу</t>
  </si>
  <si>
    <t xml:space="preserve">збільшення планових показників доходів загального фонду районного бюджету </t>
  </si>
  <si>
    <t>Програми по забезпеченню здійснення Житомирською райдержадміністрацією повноважень, визначених законами України та делегованих Житомирською районною радою на 2016-2017 р.р.</t>
  </si>
  <si>
    <t>75-250344</t>
  </si>
  <si>
    <t>Програми забезпечення відкритості в діяльності Житомирської районної ради та Житомирської районної державної адміністрації на 2015-2017 роки</t>
  </si>
  <si>
    <t>03-250404</t>
  </si>
  <si>
    <t xml:space="preserve"> Програми надання окремих видів пільг громадянам Житомирського району на 2016 рік"</t>
  </si>
  <si>
    <t>Додаткова дотаціяя з державного бюджету місцевим бюджетам за здійснення видатків з утримання закладів освіти та охорони здоров’я</t>
  </si>
  <si>
    <t>Пропозиції щодо виділення коштів
районного бюджету за рахунок:</t>
  </si>
  <si>
    <t>Призначення</t>
  </si>
  <si>
    <t xml:space="preserve"> коштів спеціального фонду</t>
  </si>
  <si>
    <t>іншої субвенції з обласного бюджету</t>
  </si>
  <si>
    <t xml:space="preserve">субвенції з державного бюджету місцевим бюджетам </t>
  </si>
  <si>
    <t>Залишок перевиконання за І півр. 2017р. після розподілу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</si>
  <si>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</si>
  <si>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</si>
  <si>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</si>
  <si>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</si>
  <si>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</si>
  <si>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</si>
  <si>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</si>
  <si>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перевиконання дохідної частини загального фонду районного бюджету за перший квартал 2017 року</t>
  </si>
  <si>
    <t xml:space="preserve">Цільова програма
щодо забезпечення та захисту прав дітей у Житомирському районі
на 2017-2018 роки </t>
  </si>
  <si>
    <t>СУМА ПЕРЕВИКОНАННЯ за І кв.2017р.</t>
  </si>
  <si>
    <t>Залишок перевиконання після розподілу</t>
  </si>
  <si>
    <t>Залишок бюджету участі після розподілу</t>
  </si>
  <si>
    <t>Залишок в.з. після розподілу</t>
  </si>
  <si>
    <t>РОЗПОДІЛ ПЕРЕВИКОНАННЯ</t>
  </si>
  <si>
    <t>всього</t>
  </si>
  <si>
    <r>
      <t xml:space="preserve">70 275 274 * 1%  = </t>
    </r>
    <r>
      <rPr>
        <b/>
        <sz val="14"/>
        <rFont val="Times New Roman"/>
        <family val="1"/>
      </rPr>
      <t>702 752</t>
    </r>
    <r>
      <rPr>
        <sz val="14"/>
        <rFont val="Times New Roman"/>
        <family val="1"/>
      </rPr>
      <t>,74</t>
    </r>
  </si>
  <si>
    <t>Програми про кошти для забезпечення виконання депутатських повноважень та порядок їх використання  на 2016-2017роки</t>
  </si>
  <si>
    <t>Додаток №1</t>
  </si>
  <si>
    <t>Всього перевиконання до розподілу:</t>
  </si>
  <si>
    <t>програма "Молодь і родина Житомирщини на 2012- 2016 роки"</t>
  </si>
  <si>
    <t xml:space="preserve"> Програми оздоровлення території Житомирського району від сказу на 2016-2020 роки</t>
  </si>
  <si>
    <t>Програми соціальної підтримки учасників антитерористичної операції, військовослужбовців і поранених учасників АТО та вшанування пам’яті загиблих на 2016-2018 роки</t>
  </si>
  <si>
    <t>Перевиконання за 9 місяців 2017 року до розподілу</t>
  </si>
  <si>
    <t>Програми фінансування видатків на компенсаційні виплати за пільговий проїзд окремих категорій громадян автомобільним транспортом на приміських автобусних маршрутах загального користування у Житомирському районі на 2016 рік</t>
  </si>
  <si>
    <t>Залишки коштів спецфонду на 01.01.2018:</t>
  </si>
  <si>
    <t>Бюджет участі: 79 819 473 * 1%  = 798 194,73</t>
  </si>
  <si>
    <t>1.</t>
  </si>
  <si>
    <t>2.</t>
  </si>
  <si>
    <t xml:space="preserve"> залишку коштів додаткової дотації з державного бюджету</t>
  </si>
  <si>
    <t>пропозиції депутатів районної  ради -30% від обсягу вільного залишку ( рішення 7 сесії райради 7 скликання від 04.11.2016 №203 зі змінами)</t>
  </si>
  <si>
    <t>пропозиції райдержадміністрації - 70%   від обсягу вільного залишку ( рішення 7 сесії райради 7 скликання від 04.11.2016 №203   зі змінами)</t>
  </si>
  <si>
    <t>Залишок  в/залишків після розподілу розподілу</t>
  </si>
  <si>
    <t>(на розгляд постійної комісії районної ради з питань бюджету і комунальної власності  від ___.____ .2019 року)</t>
  </si>
  <si>
    <t>Виділити кошти для забезпечення терапевтичного відділення центру радіаційного захисту населення обласної клінічної лікарні ім. Гебачевського і підтримки його роботи під час лікування ліквідаторів і потерпілих від аварії на ЧАЕС Житомирського району для купівлі миючих засобів гігієни і дезинфікуючих засобів</t>
  </si>
  <si>
    <t>22.11.2018 3Л-1400/14; 20.11.2018 Л-10748/10; 07.11.2018</t>
  </si>
  <si>
    <t>Виділити кошти на надання матеріальної допомоги  у зв"язку з пожежею у житловому будинку 08.08.2017 року</t>
  </si>
  <si>
    <t>03.01.2019 №4/19; 22.12.18 №5200/01-1</t>
  </si>
  <si>
    <t>ЖРДА; Управління охорони здоров"я ЖОДА</t>
  </si>
  <si>
    <t>13.12.2018 №3/2726; 13.12.2018 №2509/02-23; 19.12.2018 №5/2817; 18.12.2018 №296-03.09-65/20; 13.12.2018 №2510/02-23</t>
  </si>
  <si>
    <t>Виділити кошти на оздоровлення пільгових категорій дітей Новогуйвинської селищної ради</t>
  </si>
  <si>
    <t>10.12.2018 №5/2698; 10.12.2018 №2447/02-23; 17.12.2018 №5/2763; 14.12.2018 №287-03.09-65/20; 10.12.2018 №2446/02-23</t>
  </si>
  <si>
    <t>Виділити   співфінансування на перевезення пільгових  категорій населення у 2019 році</t>
  </si>
  <si>
    <t>17.12.2018 №5/2761; 14.12.2018 №288-03.09-65/20; 10.12.2018 №2456/02-23; 10.12.2018 №5/2697; 10.12.2018 №2455/02-23</t>
  </si>
  <si>
    <t>капітальний ремонт приміщень</t>
  </si>
  <si>
    <t>капітальний ремонт медблоку та коридорів</t>
  </si>
  <si>
    <t>заміну вхідних дверей</t>
  </si>
  <si>
    <t>заміну вікон</t>
  </si>
  <si>
    <t>встановлення блискавкового захисту</t>
  </si>
  <si>
    <t>посиленняел.мережі приміщень</t>
  </si>
  <si>
    <r>
      <t xml:space="preserve">придбання обладнання і предметів довгострокового користування </t>
    </r>
    <r>
      <rPr>
        <i/>
        <sz val="16"/>
        <rFont val="Times New Roman"/>
        <family val="1"/>
      </rPr>
      <t>(кухобладнання, гладильне обладнання)</t>
    </r>
  </si>
  <si>
    <r>
      <t xml:space="preserve">Озерненському ЦРД "Сонячний теремок"        </t>
    </r>
    <r>
      <rPr>
        <b/>
        <i/>
        <sz val="16"/>
        <rFont val="Times New Roman"/>
        <family val="1"/>
      </rPr>
      <t>( 3 107 000 грн.)</t>
    </r>
    <r>
      <rPr>
        <b/>
        <sz val="16"/>
        <rFont val="Times New Roman"/>
        <family val="1"/>
      </rPr>
      <t>на:</t>
    </r>
  </si>
  <si>
    <r>
      <t xml:space="preserve">капітальний ремонт </t>
    </r>
    <r>
      <rPr>
        <i/>
        <sz val="16"/>
        <rFont val="Times New Roman"/>
        <family val="1"/>
      </rPr>
      <t>(коридорів, медичного кабінету та ізолятора, пральні, клітинних маршів)</t>
    </r>
  </si>
  <si>
    <t>капітальний ремонт огорожі ДНЗ</t>
  </si>
  <si>
    <t>капітальний ремонт ділянки зовнішньої мережі теплопостачання смт. Новогуйвинське у межах робочого проекту "Капітальний ремонт мереж смт.Новогуйвинське Житомирського району"</t>
  </si>
  <si>
    <t>придбання снігоприбиральної техніки:</t>
  </si>
  <si>
    <t>трактор LOVOL (FOTON) 504</t>
  </si>
  <si>
    <t>щітка комунальна з приводом</t>
  </si>
  <si>
    <t>відвал поворотний</t>
  </si>
  <si>
    <t>косарка роторна навісна КБ-37</t>
  </si>
  <si>
    <r>
      <t xml:space="preserve">Новогуйвинському ВЖРЕКП </t>
    </r>
    <r>
      <rPr>
        <b/>
        <i/>
        <sz val="16"/>
        <rFont val="Times New Roman"/>
        <family val="1"/>
      </rPr>
      <t>( 2 046 786 грн.)</t>
    </r>
    <r>
      <rPr>
        <b/>
        <sz val="16"/>
        <rFont val="Times New Roman"/>
        <family val="1"/>
      </rPr>
      <t>на:</t>
    </r>
  </si>
  <si>
    <t>капітальний ремонт ділянки тепломережі біля гімназії в двохтрубному виконанні 133 м, діаметр 250 мм</t>
  </si>
  <si>
    <t>капітальний ремонт ділянки тепломережі біля ЦТП  в двохтрубному виконанні 30 м, діаметр 200 мм</t>
  </si>
  <si>
    <t>встановлення резервного мережевого насосу на котельні №2, 22кВт (160м.куб. год.)</t>
  </si>
  <si>
    <r>
      <t xml:space="preserve">КП "Озерне" </t>
    </r>
    <r>
      <rPr>
        <b/>
        <i/>
        <sz val="16"/>
        <rFont val="Times New Roman"/>
        <family val="1"/>
      </rPr>
      <t>(1  400 000 грн.)</t>
    </r>
    <r>
      <rPr>
        <b/>
        <sz val="16"/>
        <rFont val="Times New Roman"/>
        <family val="1"/>
      </rPr>
      <t xml:space="preserve"> на:</t>
    </r>
  </si>
  <si>
    <t>17.12.2018 №5/2760; 14.12.2018 №290-03.09-65/20; 29.11.2018 №352</t>
  </si>
  <si>
    <t>ЖРДА; Районна рада; Новогуйвинське ВЖРЕКП</t>
  </si>
  <si>
    <t>Виділити кошти на капітальний ремонт ділянки вуличної тепломережі по вул.Миру б.12-13 в смт Новогуйвинське</t>
  </si>
  <si>
    <t>ЖРДА; Районна рада; Іванівська сільська рада</t>
  </si>
  <si>
    <t>30.11.2018 №5/2625; 29.11.2018 №02-20/233</t>
  </si>
  <si>
    <t>ЖРДА; Миролюбівська сільська рада</t>
  </si>
  <si>
    <t>Виділити кошти на виготовлення детального плану території  в зв"язку з розширенням меж с.Миролюбівка у межах та за межами населеного пункту</t>
  </si>
  <si>
    <t>Резервний фонд на 2019 рік</t>
  </si>
  <si>
    <t>Вільний залишок коштів на 01.01 2019 до розподілу:</t>
  </si>
  <si>
    <t>в т.ч. кошти від перевиконання доходів ЗФ РБ за 2018 рік</t>
  </si>
  <si>
    <t>інші субвенції с/рад</t>
  </si>
  <si>
    <t>Залишок коштів загального фонду на 01.01 2019</t>
  </si>
  <si>
    <t>додаткова дотація</t>
  </si>
  <si>
    <t>11.</t>
  </si>
  <si>
    <t>12.</t>
  </si>
  <si>
    <t>заробітна плата</t>
  </si>
  <si>
    <t>нарахування на заробітну плату</t>
  </si>
  <si>
    <r>
      <t xml:space="preserve">У зв'язку з недостатністю коштів при формуванні сільського бюджету на 2019 рік, виділити кошти на виплату заробітної плати з нарахуваннями апарату управління сільської ради (3 шт.од.) </t>
    </r>
    <r>
      <rPr>
        <i/>
        <sz val="16"/>
        <rFont val="Times New Roman"/>
        <family val="1"/>
      </rPr>
      <t>( 197 656 грн.)</t>
    </r>
    <r>
      <rPr>
        <sz val="16"/>
        <rFont val="Times New Roman"/>
        <family val="1"/>
      </rPr>
      <t>:</t>
    </r>
  </si>
  <si>
    <t>13.</t>
  </si>
  <si>
    <t>11.01.2019 №4</t>
  </si>
  <si>
    <t>Територіальний центр</t>
  </si>
  <si>
    <r>
      <t xml:space="preserve">Виділити недостатність коштів по розрахунку-потребі на 2019 рік </t>
    </r>
    <r>
      <rPr>
        <i/>
        <sz val="16"/>
        <rFont val="Times New Roman"/>
        <family val="1"/>
      </rPr>
      <t>(547 949 грн.), в т.ч.:</t>
    </r>
  </si>
  <si>
    <r>
      <t xml:space="preserve">на виплату матеріальної допомоги для вирішення соціально-побутових питань </t>
    </r>
    <r>
      <rPr>
        <i/>
        <sz val="16"/>
        <rFont val="Times New Roman"/>
        <family val="1"/>
      </rPr>
      <t>(зарплата з нарахуваннями)</t>
    </r>
  </si>
  <si>
    <t>на придбання ПММ та запчастин на два автомобілі</t>
  </si>
  <si>
    <t>на продукти харчування</t>
  </si>
  <si>
    <t>14.</t>
  </si>
  <si>
    <t xml:space="preserve">залишку коштів надходжень від відшкодування втрат сільськогосподарського та лісогосподарського виробництва           </t>
  </si>
  <si>
    <t>залишку коштів від повернення кредитів</t>
  </si>
  <si>
    <t xml:space="preserve">залишку коштів бюджету розвитку          </t>
  </si>
  <si>
    <r>
      <t xml:space="preserve">на оплату послуг (крім комунальних) </t>
    </r>
    <r>
      <rPr>
        <i/>
        <sz val="16"/>
        <rFont val="Times New Roman"/>
        <family val="1"/>
      </rPr>
      <t>(заправка тюнерів; ремонт комп'ютерної техніки; абонплата  за телефони та інтернет; страхування автомобілів;  оплата послуг з повірки лічильників, технічне обслуговування газ.обладнання та  обстеження димвентканалів)</t>
    </r>
  </si>
  <si>
    <r>
      <t xml:space="preserve">інші поточні видатки </t>
    </r>
    <r>
      <rPr>
        <i/>
        <sz val="16"/>
        <rFont val="Times New Roman"/>
        <family val="1"/>
      </rPr>
      <t>(податки)</t>
    </r>
  </si>
  <si>
    <t>15.</t>
  </si>
  <si>
    <t>Виділити кошти на виконання районної Програми  соціальної підтримки учасників АТО, ООС та членів їх сімей на 2019-2021 роки:</t>
  </si>
  <si>
    <t>09.01.2019 №К-28/14; 04.01.2019 №10-03.09-65/20; 19.12.2018; 15.01.2019 №270</t>
  </si>
  <si>
    <t>Виділити кошти на надання матеріальної допомоги на лікування внаслідок отримання поранення під час виконання службових  обов'язків в зоні АТО</t>
  </si>
  <si>
    <r>
      <t>РКК ЖРДА;Районна рада; заява</t>
    </r>
    <r>
      <rPr>
        <b/>
        <sz val="16"/>
        <rFont val="Times New Roman"/>
        <family val="1"/>
      </rPr>
      <t xml:space="preserve"> Бугайчука Ю. В. смт Озерне</t>
    </r>
    <r>
      <rPr>
        <sz val="16"/>
        <rFont val="Times New Roman"/>
        <family val="1"/>
      </rPr>
      <t>; УПСЗН ЖРДА</t>
    </r>
  </si>
  <si>
    <r>
      <t xml:space="preserve">РКК ЖРДА; РКК ЖОДА; заява </t>
    </r>
    <r>
      <rPr>
        <b/>
        <sz val="16"/>
        <rFont val="Times New Roman"/>
        <family val="1"/>
      </rPr>
      <t>Лампіцького В.Г. с.Іванівка</t>
    </r>
  </si>
  <si>
    <t xml:space="preserve">надання грошової допомоги на лікування та проведення медичної реабілітації  </t>
  </si>
  <si>
    <t>16.</t>
  </si>
  <si>
    <t>нарахування на оплату праці</t>
  </si>
  <si>
    <r>
      <t>на оплату праці</t>
    </r>
    <r>
      <rPr>
        <i/>
        <sz val="16"/>
        <rFont val="Times New Roman"/>
        <family val="1"/>
      </rPr>
      <t xml:space="preserve"> (виплати за договорами ЦПХ на 11 місяців водію та  спеціалісту з експлуатації програмних комплексів і окремих програмних систем)</t>
    </r>
  </si>
  <si>
    <r>
      <t>придбання канцтоварів, приладдя та інвентарю</t>
    </r>
    <r>
      <rPr>
        <i/>
        <sz val="16"/>
        <rFont val="Times New Roman"/>
        <family val="1"/>
      </rPr>
      <t xml:space="preserve"> ( папір, швидкозшивачі, комп'ютерні мишки, монітори)</t>
    </r>
  </si>
  <si>
    <t>придбання маркованих конвертів</t>
  </si>
  <si>
    <t>придбання ПММ: бензину,  масла, омивача скла</t>
  </si>
  <si>
    <t>передплата періодичних видань на рік</t>
  </si>
  <si>
    <t>придбання інформаційної системи "Медок"</t>
  </si>
  <si>
    <t>придбання програмного забезпечення</t>
  </si>
  <si>
    <t>ремонт, технічне обслуговування та заправка оргтехніки, заправка картриджів, ремонт та відновлення</t>
  </si>
  <si>
    <t>оплата судового збору, подача позовних  заяв</t>
  </si>
  <si>
    <r>
      <t xml:space="preserve">Виділити додатково кошти з  місцевого бюджету для забезпечення безперервної, ефективної роботи управління </t>
    </r>
    <r>
      <rPr>
        <i/>
        <sz val="16"/>
        <rFont val="Times New Roman"/>
        <family val="1"/>
      </rPr>
      <t>(269 315 грн.)</t>
    </r>
    <r>
      <rPr>
        <sz val="16"/>
        <rFont val="Times New Roman"/>
        <family val="1"/>
      </rPr>
      <t>:</t>
    </r>
  </si>
  <si>
    <t>14.01.2019 №16; 14.01.2019 №5/87</t>
  </si>
  <si>
    <t>Заможненська сільська рада; ЖРДА</t>
  </si>
  <si>
    <t>Виділити  кошти на виконання районної Програми надання окремих видів пільг громадянам Житомирського району на 2019 рік :</t>
  </si>
  <si>
    <t xml:space="preserve">на відшкодування вартості встановлення телефону та знижки на абонентську плату за користування телефоном окремим категоріям громадян </t>
  </si>
  <si>
    <t>на відшкодування витрат за надані послуги по перевезенню пільгових категорій громадян залізничним транспортом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</si>
  <si>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дітям з інвалідністю, хворим, які не здатні до самообслуговування і потребують сторонньої допомоги</t>
  </si>
  <si>
    <t>17.</t>
  </si>
  <si>
    <t>18.</t>
  </si>
  <si>
    <t>У зв'язку з виділенням у 2019 році коштів не в повному обсязі, виділити кошти на проведення районних змагань, участі спортсменів в залікових обласних і Всеукраїнських  змаганнях 2019 року для виконання програми розвитку фізичної культури та спорту</t>
  </si>
  <si>
    <t>У зв'язку з виділенням у 2019 році коштів не в повному обсязі, виділити кошти на проведення районних змагань, участі спортсменів в обласних, Всеукраїнських та Міжнародних змаганнях 2019 року для виконання програми розвитку фізичної культури та спорту</t>
  </si>
  <si>
    <t>19.</t>
  </si>
  <si>
    <t>на придбання атрибутики для оформлення сцени</t>
  </si>
  <si>
    <t>на придбання сувенірної продукції</t>
  </si>
  <si>
    <t>на придбання дизельного палива</t>
  </si>
  <si>
    <t>на перевезення колективів</t>
  </si>
  <si>
    <t>на виплату добових учасникам заходу</t>
  </si>
  <si>
    <r>
      <t xml:space="preserve">Виділити кошти на проведення районного заходу з нагоди відзначення 55-річчя від Дня заснування Районного будинку культури с.Сінгури, яке відбудеться 8 червня 2019 року </t>
    </r>
    <r>
      <rPr>
        <i/>
        <sz val="16"/>
        <rFont val="Times New Roman"/>
        <family val="1"/>
      </rPr>
      <t>(55 820 грн.)</t>
    </r>
    <r>
      <rPr>
        <sz val="16"/>
        <rFont val="Times New Roman"/>
        <family val="1"/>
      </rPr>
      <t>:</t>
    </r>
  </si>
  <si>
    <t>20.</t>
  </si>
  <si>
    <t>придбання стільців для відділу культури</t>
  </si>
  <si>
    <t>на перевезення дитячих колективів на районні та обласні заходи</t>
  </si>
  <si>
    <r>
      <t xml:space="preserve">на поточний ремонт автобуса </t>
    </r>
    <r>
      <rPr>
        <i/>
        <sz val="16"/>
        <rFont val="Times New Roman"/>
        <family val="1"/>
      </rPr>
      <t>(заміна коробки передач  та диска щеплення)</t>
    </r>
  </si>
  <si>
    <t>виплату   добових учасникам заходів на червень-вересень місяці 2019 року</t>
  </si>
  <si>
    <r>
      <t>Виділити додатково кошти на</t>
    </r>
    <r>
      <rPr>
        <i/>
        <sz val="16"/>
        <rFont val="Times New Roman"/>
        <family val="1"/>
      </rPr>
      <t xml:space="preserve"> (134 840 грн.)</t>
    </r>
    <r>
      <rPr>
        <sz val="16"/>
        <rFont val="Times New Roman"/>
        <family val="1"/>
      </rPr>
      <t>:</t>
    </r>
  </si>
  <si>
    <r>
      <rPr>
        <i/>
        <sz val="16"/>
        <rFont val="Times New Roman"/>
        <family val="1"/>
      </rPr>
      <t>відмовити,</t>
    </r>
    <r>
      <rPr>
        <sz val="16"/>
        <rFont val="Times New Roman"/>
        <family val="1"/>
      </rPr>
      <t xml:space="preserve"> житловий будинок в якому виникла пожежа знаходиться у м.Житомир, заявник під час виникнення пожежі проживав у м.Житомир</t>
    </r>
  </si>
  <si>
    <t>на надання сім'ям загиблих  учасників АТО  та/або ООС одноразової матеріальної допомоги сім'ям загиблих в АТО Севруку Я.Ю. с.Іванівка СТ "Граніт" та Максюті І.П. с.Станишівка</t>
  </si>
  <si>
    <t>21.</t>
  </si>
  <si>
    <t>оплату телекомунікаційних послуг</t>
  </si>
  <si>
    <t>придбання паперу, канцтоварів</t>
  </si>
  <si>
    <t>ремонт, технічне обслуговування та заправка оргтехніки</t>
  </si>
  <si>
    <t>ремонт та технічне обслуговування автомобіля</t>
  </si>
  <si>
    <t>придбання автозапчастин для легкового автомобіля</t>
  </si>
  <si>
    <t>придбання паливно-мастильних матеріалів</t>
  </si>
  <si>
    <r>
      <t>Для забезпечення безперебійної та ефективної роботи управління, виділити кошти з місцевого бюджету на</t>
    </r>
    <r>
      <rPr>
        <i/>
        <sz val="16"/>
        <rFont val="Times New Roman"/>
        <family val="1"/>
      </rPr>
      <t xml:space="preserve"> (24 449 грн.)</t>
    </r>
    <r>
      <rPr>
        <sz val="16"/>
        <rFont val="Times New Roman"/>
        <family val="1"/>
      </rPr>
      <t>:</t>
    </r>
  </si>
  <si>
    <r>
      <t xml:space="preserve">Програма по забезпеченню здійснення Житомирською райдержадміністрацією повноважень, визначених закконами України та делегованих Житомирською районною радою на 2018-2020 роки, </t>
    </r>
    <r>
      <rPr>
        <i/>
        <sz val="16"/>
        <rFont val="Times New Roman"/>
        <family val="1"/>
      </rPr>
      <t>у зв'язку з недостатністю коштів пропонується виділити кошти на оплату праці на 3 місяці</t>
    </r>
  </si>
  <si>
    <t>16.01.2019 №8; 16.01.2019 №5/104; 16.01.2019 №12</t>
  </si>
  <si>
    <t>Відділ культури і туризму; ЖРДА</t>
  </si>
  <si>
    <t>16.01.2019 №9; 16.01.2019 №5/105;  16.01.2019 №13</t>
  </si>
  <si>
    <t>15.01.2019 №275; 16.01.2019 №5/108</t>
  </si>
  <si>
    <t>УПСЗН ЖРДА; ЖРДА</t>
  </si>
  <si>
    <t>15.01.2019 №270; 16.01.2019 №5/107</t>
  </si>
  <si>
    <t>16.01.2019 №01-53/37; 16.01.2019 №5/106</t>
  </si>
  <si>
    <t>УФ Житомирської РДА; ЖРДА</t>
  </si>
  <si>
    <t>15.01.2019 №271; 15.01.2019 №5/103</t>
  </si>
  <si>
    <t>22.</t>
  </si>
  <si>
    <t>ЖРДА</t>
  </si>
  <si>
    <t>апарат</t>
  </si>
  <si>
    <t>відділ економічного розвитку</t>
  </si>
  <si>
    <t>відділ містобудування і архітектури</t>
  </si>
  <si>
    <t>служба у справах дітей</t>
  </si>
  <si>
    <t>відділ ЖКГ та ЦЗН</t>
  </si>
  <si>
    <t>архівний сектор</t>
  </si>
  <si>
    <t>управління АПР</t>
  </si>
  <si>
    <t>відділ культури</t>
  </si>
  <si>
    <t>відділ освіти</t>
  </si>
  <si>
    <t>УПСЗН</t>
  </si>
  <si>
    <t>ЦНАП</t>
  </si>
  <si>
    <t>УФ ЖРДА</t>
  </si>
  <si>
    <t>відділ держреєстрації</t>
  </si>
  <si>
    <t>23.</t>
  </si>
  <si>
    <t>паливно -мастильні матеріали</t>
  </si>
  <si>
    <t>конверти, марки</t>
  </si>
  <si>
    <t>папір</t>
  </si>
  <si>
    <t>ремонт та заправка оргтехніки</t>
  </si>
  <si>
    <r>
      <t xml:space="preserve">Для безперебійної та ефективної роботи апарату райдержадміністрації, виділити кошти з  місцевого бюджету на </t>
    </r>
    <r>
      <rPr>
        <i/>
        <sz val="16"/>
        <rFont val="Times New Roman"/>
        <family val="1"/>
      </rPr>
      <t>(55 000 грн.)</t>
    </r>
    <r>
      <rPr>
        <sz val="16"/>
        <rFont val="Times New Roman"/>
        <family val="1"/>
      </rPr>
      <t>:</t>
    </r>
  </si>
  <si>
    <t>24.</t>
  </si>
  <si>
    <t>Виділити кошти на виконання заходів районних програм:</t>
  </si>
  <si>
    <t>на придбання квіткової продукції, рамок для грамот</t>
  </si>
  <si>
    <t>для оплати послуг з розміщення інформаціних матеріалів в засобах масової інформації</t>
  </si>
  <si>
    <t>25.</t>
  </si>
  <si>
    <t>на проведення підписки періодичних видань на 10 місяців 2019 року</t>
  </si>
  <si>
    <t>на придбання вінків, квітів, канцтоварів, рамок для грамот</t>
  </si>
  <si>
    <t>26.</t>
  </si>
  <si>
    <t>16.01.2019 №100</t>
  </si>
  <si>
    <t>КНП "Центральна районна лікарня" Житомирської районної ради</t>
  </si>
  <si>
    <t>на придбання бензину та дизельного палива</t>
  </si>
  <si>
    <t xml:space="preserve">на проведення поточного ремонту приміщень КНП "Центральна районна лікарня" </t>
  </si>
  <si>
    <t>27.</t>
  </si>
  <si>
    <t>на оплату теплопостачання</t>
  </si>
  <si>
    <t>на оплату водопостачання та водовідведення</t>
  </si>
  <si>
    <t>на оплату електроенергії</t>
  </si>
  <si>
    <t>на оплату  природного газу</t>
  </si>
  <si>
    <t>на оплату інших енергоносіїв та інших комунальних послуг</t>
  </si>
  <si>
    <t>28.</t>
  </si>
  <si>
    <t>У зв'язку з недостатністю кошторисних призначень на 2019 рік, виділити кошти на забезпечення громадян, які страждають на рідкісні орфанні захворювання фенілкетонурію відповідними харчовими продуктами</t>
  </si>
  <si>
    <t>29.</t>
  </si>
  <si>
    <t>У зв'язку з недостатністю кошторисних призначень на 2019 рік, виділити кошти на "Капітальний  ремонт зовнішнього освітлення Комунальної установи "Центральна районна лікарня" за адресою: Житомирська область, Житомирський район, с.Станишівка, шосе Сквирське,3"</t>
  </si>
  <si>
    <t>30.</t>
  </si>
  <si>
    <t>У зв'язку з недостатністю кошторисних призначень на 2019 рік, виділити кошти на "Капітальний  ремонт благоустрою території КУ ЦРЛ Житомирської районної ради за адресою:  с.Станишівка, вул. Сквирське шосе,3</t>
  </si>
  <si>
    <t>31.</t>
  </si>
  <si>
    <t>У зв'язку з недостатністю кошторисних призначень на 2019 рік, виділити кошти на "Капітальний ремонт паркану території" КУ "Центральна районна лікарня" Житомирської районної ради за адресою: шосе Сквирське,3, с,Станишівка, Житомирського району", а саме на малі архітектурні форми (шлагбауми-2шт.,будка для охоронця-1шт.)</t>
  </si>
  <si>
    <t>32.</t>
  </si>
  <si>
    <t>33.</t>
  </si>
  <si>
    <t>18.01.2019 №71</t>
  </si>
  <si>
    <t>КНП"Центр первинної медико-санітарної допомоги" Житомирської районної ради</t>
  </si>
  <si>
    <r>
      <t xml:space="preserve">заробітну плату з нарахуваннями </t>
    </r>
    <r>
      <rPr>
        <i/>
        <sz val="16"/>
        <rFont val="Times New Roman"/>
        <family val="1"/>
      </rPr>
      <t>(молодшому медперсоналу)</t>
    </r>
  </si>
  <si>
    <r>
      <t>інші виплати населенню</t>
    </r>
    <r>
      <rPr>
        <i/>
        <sz val="16"/>
        <rFont val="Times New Roman"/>
        <family val="1"/>
      </rPr>
      <t xml:space="preserve"> (безкоштовні рецепти)</t>
    </r>
  </si>
  <si>
    <t>придаання бензину</t>
  </si>
  <si>
    <t>придбання меблів</t>
  </si>
  <si>
    <t>засоби дистанційної передачі даних вузлів обліку газу</t>
  </si>
  <si>
    <t>придбання запчастин</t>
  </si>
  <si>
    <t>поточний ремонт приміщення КНП "ЦПМСД" Житомирської районної ради</t>
  </si>
  <si>
    <t>придбання медикаментів для хворих   на рідкісні орфанні захворювання</t>
  </si>
  <si>
    <t>придбання туберкуліну</t>
  </si>
  <si>
    <t>медикаменти для невідкладної допомоги</t>
  </si>
  <si>
    <t>вироби медичного призначення</t>
  </si>
  <si>
    <t>придбання ноутбуків для мережі закладів</t>
  </si>
  <si>
    <t>придбання ваг медичних   для мережі закладів</t>
  </si>
  <si>
    <t>придбання ото офтальмоскопів для мережі закладів</t>
  </si>
  <si>
    <t>КНП"ЦПМСД" Житомирської районної ради</t>
  </si>
  <si>
    <t>не передбачено Програмою</t>
  </si>
  <si>
    <r>
      <t xml:space="preserve">Розподіл </t>
    </r>
    <r>
      <rPr>
        <b/>
        <sz val="16"/>
        <rFont val="Times New Roman"/>
        <family val="1"/>
      </rPr>
      <t>залишків медичної субвенції</t>
    </r>
    <r>
      <rPr>
        <sz val="16"/>
        <rFont val="Times New Roman"/>
        <family val="1"/>
      </rPr>
      <t xml:space="preserve"> за 2018 рік </t>
    </r>
    <r>
      <rPr>
        <i/>
        <sz val="16"/>
        <rFont val="Times New Roman"/>
        <family val="1"/>
      </rPr>
      <t>(698 626,77 грн.)</t>
    </r>
    <r>
      <rPr>
        <sz val="16"/>
        <rFont val="Times New Roman"/>
        <family val="1"/>
      </rPr>
      <t>:</t>
    </r>
  </si>
  <si>
    <r>
      <t xml:space="preserve">Розподіл </t>
    </r>
    <r>
      <rPr>
        <b/>
        <sz val="16"/>
        <rFont val="Times New Roman"/>
        <family val="1"/>
      </rPr>
      <t>залишків додаткової дотації</t>
    </r>
    <r>
      <rPr>
        <sz val="16"/>
        <rFont val="Times New Roman"/>
        <family val="1"/>
      </rPr>
      <t xml:space="preserve"> за 2018 рік </t>
    </r>
    <r>
      <rPr>
        <i/>
        <sz val="16"/>
        <rFont val="Times New Roman"/>
        <family val="1"/>
      </rPr>
      <t>(493 766,72 грн.)</t>
    </r>
    <r>
      <rPr>
        <sz val="16"/>
        <rFont val="Times New Roman"/>
        <family val="1"/>
      </rPr>
      <t xml:space="preserve">: </t>
    </r>
  </si>
  <si>
    <t>на оплату природного газу</t>
  </si>
  <si>
    <r>
      <t>Розподіл</t>
    </r>
    <r>
      <rPr>
        <b/>
        <sz val="16"/>
        <rFont val="Times New Roman"/>
        <family val="1"/>
      </rPr>
      <t xml:space="preserve"> залишків додаткової дотації</t>
    </r>
    <r>
      <rPr>
        <sz val="16"/>
        <rFont val="Times New Roman"/>
        <family val="1"/>
      </rPr>
      <t xml:space="preserve"> за 2018 рік </t>
    </r>
    <r>
      <rPr>
        <i/>
        <sz val="16"/>
        <rFont val="Times New Roman"/>
        <family val="1"/>
      </rPr>
      <t>(44 256,82 грн.)</t>
    </r>
    <r>
      <rPr>
        <sz val="16"/>
        <rFont val="Times New Roman"/>
        <family val="1"/>
      </rPr>
      <t xml:space="preserve">: </t>
    </r>
  </si>
  <si>
    <t>35.</t>
  </si>
  <si>
    <t>34.</t>
  </si>
  <si>
    <t>36.</t>
  </si>
  <si>
    <t>послуги   по заправці картриджів</t>
  </si>
  <si>
    <t>послуги по страхуванню майна</t>
  </si>
  <si>
    <t>проведення бактеріологічного контролю медичного призначення</t>
  </si>
  <si>
    <t>придбання апекс локаторів</t>
  </si>
  <si>
    <t>придбання наконечників-скалерів</t>
  </si>
  <si>
    <t>виплата заробітної плати з нарахуваннями за поточний ремонт автомобіля ВАЗ 2106</t>
  </si>
  <si>
    <r>
      <t>Розподіл</t>
    </r>
    <r>
      <rPr>
        <b/>
        <sz val="16"/>
        <rFont val="Times New Roman"/>
        <family val="1"/>
      </rPr>
      <t xml:space="preserve"> залишків медичної субвенції </t>
    </r>
    <r>
      <rPr>
        <sz val="16"/>
        <rFont val="Times New Roman"/>
        <family val="1"/>
      </rPr>
      <t xml:space="preserve">за 2018 рік </t>
    </r>
    <r>
      <rPr>
        <i/>
        <sz val="16"/>
        <rFont val="Times New Roman"/>
        <family val="1"/>
      </rPr>
      <t>(121 434,17 грн.) на:</t>
    </r>
  </si>
  <si>
    <t>ЖРДА; ГО "Союз" ліквідатори Чорнобиля; ЖРДА</t>
  </si>
  <si>
    <t>05.12.2018 №5/2662; 05.12.2018 №38; 17.01.2019 №4; 17.01.2019 №5/120</t>
  </si>
  <si>
    <t>26.10.2018 №5/2397; 26.10.2018 №37; 15.01.2019 №3; 17.01.2019 №5/119</t>
  </si>
  <si>
    <r>
      <t xml:space="preserve">Виділити кошти на виконання заходів районної програми </t>
    </r>
    <r>
      <rPr>
        <i/>
        <sz val="16"/>
        <rFont val="Times New Roman"/>
        <family val="1"/>
      </rPr>
      <t>(11 000 грн.)</t>
    </r>
    <r>
      <rPr>
        <sz val="16"/>
        <rFont val="Times New Roman"/>
        <family val="1"/>
      </rPr>
      <t>:</t>
    </r>
  </si>
  <si>
    <t>КНП "Центральна районна лікарня" Житомирської районної ради; ЖРДА</t>
  </si>
  <si>
    <t>18.01.2019 №74</t>
  </si>
  <si>
    <r>
      <t>Розподіл</t>
    </r>
    <r>
      <rPr>
        <b/>
        <sz val="16"/>
        <rFont val="Times New Roman"/>
        <family val="1"/>
      </rPr>
      <t xml:space="preserve"> залишків додаткової дотації</t>
    </r>
    <r>
      <rPr>
        <sz val="16"/>
        <rFont val="Times New Roman"/>
        <family val="1"/>
      </rPr>
      <t xml:space="preserve"> за 2018 рік</t>
    </r>
    <r>
      <rPr>
        <i/>
        <sz val="16"/>
        <rFont val="Times New Roman"/>
        <family val="1"/>
      </rPr>
      <t xml:space="preserve"> (20 329,74 грн.):</t>
    </r>
  </si>
  <si>
    <t xml:space="preserve"> на оплату теплопостачання</t>
  </si>
  <si>
    <t>на оплату інших енергоносіїв     та інших комунальних послуг</t>
  </si>
  <si>
    <t>37.</t>
  </si>
  <si>
    <t>18.01.2019 №8/72</t>
  </si>
  <si>
    <t>Відділ освіти</t>
  </si>
  <si>
    <r>
      <t xml:space="preserve">Розподіл </t>
    </r>
    <r>
      <rPr>
        <b/>
        <sz val="16"/>
        <rFont val="Times New Roman"/>
        <family val="1"/>
      </rPr>
      <t>залишків додаткової дотації</t>
    </r>
    <r>
      <rPr>
        <sz val="16"/>
        <rFont val="Times New Roman"/>
        <family val="1"/>
      </rPr>
      <t xml:space="preserve"> за 2018 рік</t>
    </r>
    <r>
      <rPr>
        <i/>
        <sz val="16"/>
        <rFont val="Times New Roman"/>
        <family val="1"/>
      </rPr>
      <t xml:space="preserve"> (2 361 139,46 грн.)</t>
    </r>
  </si>
  <si>
    <r>
      <t xml:space="preserve">на заробітну плату </t>
    </r>
    <r>
      <rPr>
        <i/>
        <sz val="16"/>
        <rFont val="Times New Roman"/>
        <family val="1"/>
      </rPr>
      <t>(техпрацівникам ЗОШ)</t>
    </r>
  </si>
  <si>
    <r>
      <t xml:space="preserve">на нарахування на заробітну плату </t>
    </r>
    <r>
      <rPr>
        <i/>
        <sz val="16"/>
        <rFont val="Times New Roman"/>
        <family val="1"/>
      </rPr>
      <t>(техпрацівникам ЗОШ)</t>
    </r>
  </si>
  <si>
    <t>38.</t>
  </si>
  <si>
    <r>
      <t xml:space="preserve">Розподіл </t>
    </r>
    <r>
      <rPr>
        <b/>
        <sz val="16"/>
        <rFont val="Times New Roman"/>
        <family val="1"/>
      </rPr>
      <t>залишків освітньої субвенції</t>
    </r>
    <r>
      <rPr>
        <sz val="16"/>
        <rFont val="Times New Roman"/>
        <family val="1"/>
      </rPr>
      <t xml:space="preserve"> за 2018 рік</t>
    </r>
    <r>
      <rPr>
        <i/>
        <sz val="16"/>
        <rFont val="Times New Roman"/>
        <family val="1"/>
      </rPr>
      <t xml:space="preserve"> (7 151 839,07 грн.)</t>
    </r>
  </si>
  <si>
    <r>
      <t xml:space="preserve">на заробітну плату </t>
    </r>
    <r>
      <rPr>
        <i/>
        <sz val="16"/>
        <rFont val="Times New Roman"/>
        <family val="1"/>
      </rPr>
      <t>(педпрацівникам ЗОШ)</t>
    </r>
  </si>
  <si>
    <r>
      <t xml:space="preserve">на нарахування на заробітну плату </t>
    </r>
    <r>
      <rPr>
        <i/>
        <sz val="16"/>
        <rFont val="Times New Roman"/>
        <family val="1"/>
      </rPr>
      <t>(педпрацівникам ЗОШ)</t>
    </r>
  </si>
  <si>
    <t>на придбання вікон, дверей, медикаментів, фарби, посуду, паливно-мастильних матеріалів, господарських матеріалів, будівельних матеріалів, спортивного інвентарю, автозапчастин та інше для ЗОШ</t>
  </si>
  <si>
    <t>на проведення поточних ремонтів загальноосвітніх  закладів, благоустрій ЗОШ, перезарядка вогнегасників, поточні ремонти транспортних засобів, вимірювання опору та інші послуги</t>
  </si>
  <si>
    <t>39.</t>
  </si>
  <si>
    <t>18.01.2019 №8/69</t>
  </si>
  <si>
    <t>"Інша субвенція на утримання загальноосвітніх шкіл Станишівської сільської ради"</t>
  </si>
  <si>
    <t>Виділити кошти для повернення Станишівській ОТГ за результатами державного фінансового аудиту:</t>
  </si>
  <si>
    <t>"Інша субвенція на підвіз учнів і вчителів загальноосвітніх шкіл Станишівської сільської ради"</t>
  </si>
  <si>
    <t>Виділити кошти на придбання комп'ютерного томографа</t>
  </si>
  <si>
    <t>40.</t>
  </si>
  <si>
    <t>41.</t>
  </si>
  <si>
    <t>18.01.2019 №8/73</t>
  </si>
  <si>
    <t>Внести зміни до річного плану асигнувань на 2019 рік по виділених коштах з районного бюджету на заробітну плату з нарахуваннями техперсоналу ЗОШ:</t>
  </si>
  <si>
    <t xml:space="preserve">зменшити  обсяги призначень на заробітну плату </t>
  </si>
  <si>
    <t xml:space="preserve">зменшити  обсяги призначень на нарахування на заробітну плату </t>
  </si>
  <si>
    <t>збільшити обсяги призначень на придбання вікон, дверей, медикаментів, фарби, посуду, паливно-мастильних матеріалів, господарських матеріалів, будівельних матеріалів, спортивного інвентарю, автозапчпстин та інше для ЗОШ</t>
  </si>
  <si>
    <t>збільшити обсяги призначень на  проведення поточних ремонтів загальноосвітніх  закладів, благоустрій ЗОШ, перезарядка вогнегасників, поточні ремонти транспортних засобів, вимірювання опору та інші послуги</t>
  </si>
  <si>
    <t>залишку коштів  субвенції з держбюджету на соц.економ.розвиток</t>
  </si>
  <si>
    <t>42.</t>
  </si>
  <si>
    <t>21.12.2018 №778</t>
  </si>
  <si>
    <t xml:space="preserve">Рішення 22 сесії районної ради 7 скликання </t>
  </si>
  <si>
    <t>Повернути кошти громадянину Рижкову П.Д., сплачені ним за нерухоме майно (нежитлову будівлю бувшої середньої школи), яке належить до спільної власності територіальних громад сіл та селищ Житомирського району і знаходиться за адресою: Житомирський район, с.Левків, вул. Олімпійська, 2б. відповідно до договору купівлі-продажу від 23.06.2008р.</t>
  </si>
  <si>
    <t>43.</t>
  </si>
  <si>
    <t>21.12.2018 №779</t>
  </si>
  <si>
    <t>44.</t>
  </si>
  <si>
    <t>21.12.2018 №781</t>
  </si>
  <si>
    <t xml:space="preserve">Співфінансування інвестиційного проекту у розмірі 10 відсотків від передбаченої вартості проекту (програми) "Капітальний ремонт фасаду та покрівлі будівлі лікувального корпусу (термосанація) КУ "Центральна районна лікарня" Житомирської районної ради по шосе Сквирське,3 в с.Станишівка Житомирського району </t>
  </si>
  <si>
    <t xml:space="preserve">Співфінансування інвестиційного проекту у розмірі 7 відсотків від передбаченої вартості проекту (програми) "Незавершений будівництвом дитячий садок в с.Кодня Житомирського району - реконструкція під школу" на 2019 рік </t>
  </si>
  <si>
    <r>
      <t xml:space="preserve">В зв'язку з недостатністю призначень передбачених кошторисом по державному бюджету на 2019 рік, для стимулювання та матеріального заохочення працівників райдержадміністрації, враховуючи постанову КМУ від 09.11.2016 №787, виділити кошти з місцевого бюджету на заробітну плату з нарахуваннями </t>
    </r>
    <r>
      <rPr>
        <i/>
        <sz val="16"/>
        <rFont val="Times New Roman"/>
        <family val="1"/>
      </rPr>
      <t>(6 336 309  грн.)</t>
    </r>
    <r>
      <rPr>
        <sz val="16"/>
        <rFont val="Times New Roman"/>
        <family val="1"/>
      </rPr>
      <t>:</t>
    </r>
  </si>
  <si>
    <t>21.01.2019 №8/80</t>
  </si>
  <si>
    <t>Виділити кошти для забезпечення  харчування дітей в ЗОШ</t>
  </si>
  <si>
    <t>на виготовлення, заміну та встановлення пандусів по ЗОШ</t>
  </si>
  <si>
    <t>на поточний ремонт їдалень ЗОШ</t>
  </si>
  <si>
    <t>на засоби для забезпечення протипожежної безпеки по ЗОШ</t>
  </si>
  <si>
    <t>на придбання електробойлера  для Іванівської ЗОШ</t>
  </si>
  <si>
    <t>на відрядження працівників ЗОШ</t>
  </si>
  <si>
    <t>на проходження перепідготовки працівників ЗОШ</t>
  </si>
  <si>
    <t>на проведення літнього оздоровлення учнів</t>
  </si>
  <si>
    <t>на відрядження працівників позашкільних закладів</t>
  </si>
  <si>
    <r>
      <t xml:space="preserve">У зв'язку з недостатністю кошторисних призначень на 2019 рік, виділити кошти             </t>
    </r>
    <r>
      <rPr>
        <i/>
        <sz val="16"/>
        <rFont val="Times New Roman"/>
        <family val="1"/>
      </rPr>
      <t>(3 306 502 грн.)</t>
    </r>
    <r>
      <rPr>
        <sz val="16"/>
        <rFont val="Times New Roman"/>
        <family val="1"/>
      </rPr>
      <t>:</t>
    </r>
  </si>
  <si>
    <t>пропонується вирішити за рахунок залишків освітньої субвенції п.39</t>
  </si>
  <si>
    <t>пропонується вирішити частково в межах залишків освітньої субвенції п.39</t>
  </si>
  <si>
    <t>45.</t>
  </si>
  <si>
    <t>46.</t>
  </si>
  <si>
    <t>47.</t>
  </si>
  <si>
    <t>на проведення поточного ремонту Озерненської гімназії Житомирського району</t>
  </si>
  <si>
    <t>Виділити кошти на відрядження працівників установи</t>
  </si>
  <si>
    <t>Комплексна програма фінансової підтримки громадських організацій ветеранів війни, учасників бойових дій, інвалідів, ліквідаторів аварії       на Чорнобильській АЕС Житомирського району на 2019 рік</t>
  </si>
  <si>
    <t>Районна Програма соціальної підтримки учасників АТО, ООС та членів їх сімей на 2019-2021 роки</t>
  </si>
  <si>
    <r>
      <t xml:space="preserve">Виділити кошти на придбання лікарських засобів Такролімус "Програф, Адваграф" на лікування імуносупресивними препаратами жительки с.Іванівка Хрус Надії Миколаївни </t>
    </r>
    <r>
      <rPr>
        <i/>
        <sz val="16"/>
        <rFont val="Times New Roman"/>
        <family val="1"/>
      </rPr>
      <t>(орієнтовна вартість на місяць-26 880грн.)</t>
    </r>
  </si>
  <si>
    <t>Районна Програма  соціальної підтримки учасників АТО, ООС та членів їх сімей на 2019-2021 роки</t>
  </si>
  <si>
    <t>Районна програма щодо забезпечення громадян Житомирського району, які страждають на рідкісні (орфанні) захворювання, лікарськими засобами та відповідними харчовими продуктами для спеціального дієтичного харчування на 2016-2020 роки</t>
  </si>
  <si>
    <r>
      <t>Районна програма щодо забезпечення громадян Житомирського району, які страждають на рідкісні (орфанні) захворювання, лікарськими засобами та відповідними харчовими продуктами для спеціального дієтичного харчування на 2016-2020 роки;</t>
    </r>
    <r>
      <rPr>
        <i/>
        <sz val="16"/>
        <rFont val="Times New Roman"/>
        <family val="1"/>
      </rPr>
      <t xml:space="preserve"> пропонується звернутись за допомогою до Іванівської сільської ради; станом на 01.01.2019 -вільний залишок коштів на рахунку 988,7 тис.грн.; п.28 -пропозиція виділити 50,0 тис.грн.</t>
    </r>
  </si>
  <si>
    <t>Програма по забезпеченню здійснення Житомирською райдержадміністрацією повноважень, визначених законами України та делегованих Житомирською районною радою на 2018-2020 роки</t>
  </si>
  <si>
    <t xml:space="preserve"> Програма по забезпеченню здійснення Житомирською райдержадміністрацією повноважень, визначених законами України та делегованих Житомирською районною радою на 2018-2020 роки</t>
  </si>
  <si>
    <t>Програма забезпечення відкритості в діяльності Житомирської районної ради та Житомирської районної державної адміністрації на 2018-2020 роки</t>
  </si>
  <si>
    <t xml:space="preserve">Програма фінансової підтримки комунального некомерційного підприємства "Центр первинної медико-санітарної допомоги" Житомирської районної ради на 2019 рік </t>
  </si>
  <si>
    <t>48.</t>
  </si>
  <si>
    <t>21.01.2019 №11</t>
  </si>
  <si>
    <t>КУ "Трудовий архів"</t>
  </si>
  <si>
    <t>Виділити кошти на оплату послуг пожежної та охоронної сигналізації</t>
  </si>
  <si>
    <t>Програма розвитку архівної справи та утримання комунальної установи "Трудовий архів" Житомирської районної ради на 2018-2020 роки</t>
  </si>
  <si>
    <t>Програма економічного і соціального розвитку Житомирського району на 2019 рік</t>
  </si>
  <si>
    <t xml:space="preserve">Програма  розвитку та удосконалення організації харчування в загальноосвітніх навчальних закладах Житомирського району на 2019 рік </t>
  </si>
  <si>
    <t>Районна програма оздоровлення та відпочинку дітей на 2016-2020 роки</t>
  </si>
  <si>
    <t>16.01.2019 №101; 21.01.2019 №137</t>
  </si>
  <si>
    <t>49.</t>
  </si>
  <si>
    <t>Виділити кошти на компенсацію за пільговий проїзд окремих категорій громадян</t>
  </si>
  <si>
    <t>50.</t>
  </si>
  <si>
    <t>22.01.19 №86</t>
  </si>
  <si>
    <r>
      <t xml:space="preserve">Розподіл залишків </t>
    </r>
    <r>
      <rPr>
        <b/>
        <sz val="16"/>
        <rFont val="Times New Roman"/>
        <family val="1"/>
      </rPr>
      <t>додаткової дотації</t>
    </r>
    <r>
      <rPr>
        <sz val="16"/>
        <rFont val="Times New Roman"/>
        <family val="1"/>
      </rPr>
      <t xml:space="preserve"> за 2017 рік </t>
    </r>
    <r>
      <rPr>
        <i/>
        <sz val="16"/>
        <rFont val="Times New Roman"/>
        <family val="1"/>
      </rPr>
      <t>(189 402,08 грн.):</t>
    </r>
  </si>
  <si>
    <t xml:space="preserve">залишку коштів субвенції з державного бюджету місцевим бюджетам на здійснення заходів щодо соціально-економічного розвитку окремих територій </t>
  </si>
  <si>
    <t>51.</t>
  </si>
  <si>
    <t>22.01.2019 №5/157; 21.01.2019 №01-11/44</t>
  </si>
  <si>
    <t>ЖРДА; відділ регіонального розвитку, містобудування та архітектури</t>
  </si>
  <si>
    <t>Виділити кошти:</t>
  </si>
  <si>
    <t>на розроблення детальних планів територій земельних ділянок за межами населених пунктів (проведення геодезичних робіт та розроблення  детального плану території)</t>
  </si>
  <si>
    <t>52.</t>
  </si>
  <si>
    <t>22.01.2019 №5/158; 21.01.2019 №01-41/2</t>
  </si>
  <si>
    <t>ЖРДА; Архівний сектор</t>
  </si>
  <si>
    <t>централізовану охорону майна</t>
  </si>
  <si>
    <t>проведенян пультового, пожежного спостереження та технічного обслуговування приміщення</t>
  </si>
  <si>
    <t>придбання вогнегасників</t>
  </si>
  <si>
    <t>придбання канцтоварів</t>
  </si>
  <si>
    <t>заправку та ремонт оргтехніки</t>
  </si>
  <si>
    <r>
      <t xml:space="preserve">Виділити кошти з місцевого бюджету на         </t>
    </r>
    <r>
      <rPr>
        <i/>
        <sz val="16"/>
        <rFont val="Times New Roman"/>
        <family val="1"/>
      </rPr>
      <t>(12 920 грн.)</t>
    </r>
    <r>
      <rPr>
        <sz val="16"/>
        <rFont val="Times New Roman"/>
        <family val="1"/>
      </rPr>
      <t>:</t>
    </r>
  </si>
  <si>
    <t>53.</t>
  </si>
  <si>
    <t>21.01.2019 №5/131; 16.01.2019 №304/202/01-2019</t>
  </si>
  <si>
    <t>ЖРДА; Житомирське районне відділення поліції</t>
  </si>
  <si>
    <t>Виділити кошти для проведення ремонту адмінбудівлі районного відділення поліції</t>
  </si>
  <si>
    <t>54.</t>
  </si>
  <si>
    <t>21.01.2019 №06/02;21.01.2019 №5/147; 21.01.2019 №05/02</t>
  </si>
  <si>
    <t>Районний центр соіальних служб для сім'ї, дітей та молоді; ЖРДА</t>
  </si>
  <si>
    <t>18.01.2019 №129; 21.01.2019 №5/149</t>
  </si>
  <si>
    <t>послуги по проведенню експертизи майна</t>
  </si>
  <si>
    <t>18.01.2019 №23; 21.01.2019 №5/140; 18.01.2019 №24</t>
  </si>
  <si>
    <t>КУ ТСО; ЖРДА</t>
  </si>
  <si>
    <t>16.01.2019 №108; 17.01.2019 №5/124; 21.01.2019 №5/145; 21.01.2019 №71-03.09-65/20; 16.01.2019 №109</t>
  </si>
  <si>
    <t>КНП "Центральна районна лікарня" Житомирської районної ради; ЖРДА; Районна рада</t>
  </si>
  <si>
    <t>21.01.2019 №30; 22.01.2019 №5/163</t>
  </si>
  <si>
    <t>16.01.2019 №102; 17.01.2019 №5/125; 21.09.2019 №5/145; 21.01.2019 №71-03.09-65/20; 16.01.2019 №103</t>
  </si>
  <si>
    <t>У зв'язку з недостатністю кошторисних призначень на 2019 рік, виділити кошти на  виготовлення проектно-кошторисної документації на "Технічне переоснащення з заміною медико-технологічного обладнання рентгенкабінету поліклініки КНП "Центральна районна лікарня" Житомирської районної ради по шосе Сквирське, 3 в с.Станишівка Житомирського району"</t>
  </si>
  <si>
    <t>вільний залишок на 01.01.2019 року</t>
  </si>
  <si>
    <t>в т.ч. кошти перевиконання за 2018 рік</t>
  </si>
  <si>
    <t>Програма соціального захисту громадян Житомирського району, які постраждали внаслідок Чорнобильської катастрофи, на 2018-2020 роки</t>
  </si>
  <si>
    <t>на «придбання обладнання і предметів довгострокового користування для Високопічської ЗОШ І-ІІІ ст. № 2 с. Висока Піч Житомирського району, Житомирської області»</t>
  </si>
  <si>
    <t xml:space="preserve">Відповідно до розпорядження КМУ від 05.12.2018 № 934-р  
«Деякі питання розподілу у 2018 році субвенції з державного бюджету місцевим бюджетам на здійснення заходів щодо соціально-економічного розвитку окремих територій» внести зміни до районного бюджету та розподілити залишки невикористаних коштів станом на 01.01.2019 року:
на «придбання обладнання і предметів довгострокового користування для Новогуйвинської гімназії Житомирського району, Житомирської області» в сумі 200 000 грн.
на «придбання обладнання і предметів довгострокового користування для Коднянської ЗОШ І-ІІІ ст. с. Кодня Житомирського району, Житомирської області» в сумі 200 000 грн.
на «придбання обладнання і предметів довгострокового користування для Озерненської гімназії смт Озерне Житомирського району, Житомирської області» в сумі 70 000 грн.
 в сумі 70 000 грн.
на «реконструкцію даху з м’якої покрівлі на шатрову Троянівської ЗОШ І-ІІІ ст. с. Троянів Житомирського району, Житомирської області» в сумі 500 000 грн.
на «придбання комп’ютерного томографа для КУ «Центральна районна лікарня» Житомирської районної ради» в сумі 300 000 грн.
</t>
  </si>
  <si>
    <t xml:space="preserve">на «придбання обладнання і предметів довгострокового користування для Новогуйвинської гімназії Житомирського району, Житомирської області» </t>
  </si>
  <si>
    <t>на «придбання обладнання і предметів довгострокового користування для Коднянської ЗОШ І-ІІІ ст. с. Кодня Житомирського району, Житомирської області»</t>
  </si>
  <si>
    <t xml:space="preserve">на «придбання обладнання і предметів довгострокового користування для Озерненської гімназії смт Озерне Житомирського району, Житомирської області» </t>
  </si>
  <si>
    <t>на «реконструкцію даху з м’якої покрівлі на шатрову Троянівської ЗОШ І-ІІІ ст. с. Троянів Житомирського району, Житомирської області»</t>
  </si>
  <si>
    <t>05.12.2018 №934-р</t>
  </si>
  <si>
    <t>Розпорядження КМУ</t>
  </si>
  <si>
    <t>Контроль в/з</t>
  </si>
  <si>
    <t>залишок</t>
  </si>
  <si>
    <t xml:space="preserve"> залишку коштів інших субвенцій сільських бюджетів</t>
  </si>
  <si>
    <r>
      <t xml:space="preserve"> Програма по забезпеченню здійснення Житомирською райдержадміністрацією повноважень, визначених законами України та делегованих Житомирською районною радою на 2018-2020 роки, </t>
    </r>
    <r>
      <rPr>
        <i/>
        <sz val="16"/>
        <rFont val="Times New Roman"/>
        <family val="1"/>
      </rPr>
      <t>пропозиції по виділенню коштів на 6 місяців (надбавка за інтенсивність 20%)</t>
    </r>
  </si>
  <si>
    <r>
      <t xml:space="preserve">на створення служби містобудівного кадастру базового рівня </t>
    </r>
    <r>
      <rPr>
        <i/>
        <sz val="16"/>
        <rFont val="Times New Roman"/>
        <family val="1"/>
      </rPr>
      <t>( придбання робочої станції, моніторів, пристрою безперебійного живлення, акустичної системи, веб-камери, зховнішнього жорсткого диску, багатофункціонального пристрою, мережевого фільтра живлення, програмного додатка; навчання спеціаліста)</t>
    </r>
  </si>
  <si>
    <r>
      <t xml:space="preserve">Комплексна програма профілактики злочинності у Житомирському районі на 2016-2020 роки; </t>
    </r>
    <r>
      <rPr>
        <i/>
        <sz val="16"/>
        <rFont val="Times New Roman"/>
        <family val="1"/>
      </rPr>
      <t>вказати суму потреби в коштах  та розглянути на наступній сесії</t>
    </r>
  </si>
  <si>
    <t>55.</t>
  </si>
  <si>
    <t>21.01.2019 №01-21/36; 21.01.2019 №3/150</t>
  </si>
  <si>
    <t>Відділ економічного розвитку ЖРДА; ЖРДА</t>
  </si>
  <si>
    <r>
      <t>Виділити кошти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на оновлення інформаційно-довідникових матеріалів "Провідні підприємства Житомирського району"; проведення районного конкурсу "Кращий підприємець року" та відзначення переможців з нагоди Дня підприємця; проведення консультаційно-роз'яснювальної роботи щодо формування інфраструктури підтримки підприємництва; сприяння участі суб'єктів малого і середнього бізнесу у виставково-ярмарковій діяльності, конференціях, семінарах</t>
    </r>
  </si>
  <si>
    <t>Програма розвитку малого і середнього підприємництва у Житомирському районі на 2017-2020 роки</t>
  </si>
  <si>
    <t>56.</t>
  </si>
  <si>
    <t>21.01.2019 №3/151; 21.01.2019 №01-21/34</t>
  </si>
  <si>
    <t>ЖРДА; Відділ економічного розвитку ЖРДА</t>
  </si>
  <si>
    <t>Виділити кошти на оновлення рекламно-презентаційних видань, інвестиційних збірників, компакт-дисків району; узагальнення та поширення через засоби масової інформації передового досвіду по реалізації пріоритетних інвестиційних проектів; участь в інвестиційних форумах, семінарах та конференціях  з інвестиційно-іноваційної діяльності</t>
  </si>
  <si>
    <t>Програма залучення інвестицій в економіку Житомирського району на 2016-2020 роки</t>
  </si>
  <si>
    <t>16.01.2019 №110; 17.01.2019 №5/123; 21.01.2019 №5/141; 21.01.2019 №70-03.09-65/20; 16.01.2019 №111</t>
  </si>
  <si>
    <t>16.01.2019 №96; 17.01.2019 №5/122; 21.01.2019 №5/141; 21.01.2019 №70-03.09-65/20; 16.01.2019 №97</t>
  </si>
  <si>
    <t>16.01.2019 №98; 17.01.2019 №5/121; 21.01.2019 №5/141; 21.01.2019 №70-03.09-65/20; 16.01.2019 №99</t>
  </si>
  <si>
    <t>КНП "Центральна районна лікарня" Житомирської районної ради; ЖРДА;Районна рада</t>
  </si>
  <si>
    <t>ЖРО ВФСТ "Колос" АПК України; ЖРДА; Районна рада</t>
  </si>
  <si>
    <t>ДЮСШ ЖРО ВФСТ "Колос" АПК України; ЖРДА; Районна рада</t>
  </si>
  <si>
    <t>18.01.2019 №74;21.01.2019 №5/139; 18.01.2019 №26</t>
  </si>
  <si>
    <t>матеріальна допомога сім'ї загиблого Максюти І.П. с.Станишівка;  сім'я загиблого Севрука Я.Ю. с.Іванівка СТ "Граніт" отримала матеріальну допомогу в м.Житомир</t>
  </si>
  <si>
    <r>
      <t xml:space="preserve">Районна програма щодо забезпечення громадян Житомирського району, які страждають на рідкісні (орфанні) захворювання, лікарськими засобами та відповідними харчовими продуктами для спеціального дієтичного харчування на 2016-2020 роки; </t>
    </r>
    <r>
      <rPr>
        <i/>
        <sz val="16"/>
        <rFont val="Times New Roman"/>
        <family val="1"/>
      </rPr>
      <t>пропонується звернутись до селищної та сільських рад</t>
    </r>
  </si>
  <si>
    <r>
      <t xml:space="preserve">Районна цільова програма протидії захворюванню на туберкульоз на період 2017-2021 роки; </t>
    </r>
    <r>
      <rPr>
        <i/>
        <sz val="16"/>
        <rFont val="Times New Roman"/>
        <family val="1"/>
      </rPr>
      <t xml:space="preserve">пропонується звернутись до селищної та сільських рад </t>
    </r>
  </si>
  <si>
    <t>23.01.2019 №5/172; 23.01.2019 №6</t>
  </si>
  <si>
    <t>ЖРДА; ДЮСШ ЖРО ВФСТ "Колос"</t>
  </si>
  <si>
    <t>Виділити кошти на проведення незалежної оцінки по визначенню ринкової вартості спортивних залів Новогуйвинської гімназії,Озерненської гімназії, Садківської ЗОШ, Високопічської ЗОШ І-ІІІ ст. та Вертокиївської ЗОШ І-ІІІ ст. для укладання договорів оренди нерухомого майна</t>
  </si>
  <si>
    <t>пропонується розглянути в межах фінансових можливостей селищного бюджету, станом на 01.01.2019- вільний залишок коштів на рахунку становить        2 544,2 тис.грн.</t>
  </si>
  <si>
    <r>
      <t xml:space="preserve">Виділити кошти на 2019 рік </t>
    </r>
    <r>
      <rPr>
        <i/>
        <sz val="16"/>
        <rFont val="Times New Roman"/>
        <family val="1"/>
      </rPr>
      <t>( загальна сума               8 463 786  грн.)</t>
    </r>
    <r>
      <rPr>
        <sz val="16"/>
        <rFont val="Times New Roman"/>
        <family val="1"/>
      </rPr>
      <t xml:space="preserve"> :</t>
    </r>
  </si>
  <si>
    <r>
      <t xml:space="preserve">Новогуйвинському ДНЗ "Дзвіночок"                           </t>
    </r>
    <r>
      <rPr>
        <b/>
        <i/>
        <sz val="16"/>
        <rFont val="Times New Roman"/>
        <family val="1"/>
      </rPr>
      <t xml:space="preserve">(1  910 000 грн.) </t>
    </r>
    <r>
      <rPr>
        <b/>
        <sz val="16"/>
        <rFont val="Times New Roman"/>
        <family val="1"/>
      </rPr>
      <t>на:</t>
    </r>
  </si>
  <si>
    <t>Програма фінансування робіт з будівництва, реконструкції, ремонту та утримання комунальних, загального користування місцевого та державного значення автомобільних доріг  у Житомирському районі на 2016-2020 роки</t>
  </si>
  <si>
    <t>Районна програма розвитку фізичної культури та спорту на 2017-2021 роки. Потреба на рік - 90,0 тис.грн., виділено -38,3 тис.грн.</t>
  </si>
  <si>
    <t>Районна програма розвитку фізичної культури та спорту на 2017-2021 роки. Потреба на рік - 112,0 тис.грн., виділено -44,2 тис.грн.</t>
  </si>
  <si>
    <r>
      <t>Програма фінансової підтримки КНП ЦРЛ Житомирської районної ради на 2019 рік. Потреба в коштах 6 350 000 грн.; залишок коштів благодійної допомоги - 265 000 тис.грн.; виділено іншу  субвенцію з облбюджету - 1 000 000  грн.;подано до КМУ пропозиції щодо змін по субвенції з держбюджету на соц.економ.розвиток -700 000 грн.</t>
    </r>
    <r>
      <rPr>
        <i/>
        <sz val="16"/>
        <rFont val="Times New Roman"/>
        <family val="1"/>
      </rPr>
      <t xml:space="preserve"> Програма фінансової підтримки комунального некомерційного підприємства "Центральна районна лікарня Житомирської районної ради на 2019 рік". 6350,0 тис.грн.-265,0-1000,0-300,0-550,0=4235,0 тис.грн.-1000,0-700,0=2535,0 тис.грн.</t>
    </r>
  </si>
  <si>
    <r>
      <t>У зв'язку з недостатністю кошторисних призначень на 2019 рік, виділити кошти на</t>
    </r>
    <r>
      <rPr>
        <i/>
        <sz val="16"/>
        <rFont val="Times New Roman"/>
        <family val="1"/>
      </rPr>
      <t xml:space="preserve">          (3 037 020 грн.)</t>
    </r>
    <r>
      <rPr>
        <sz val="16"/>
        <rFont val="Times New Roman"/>
        <family val="1"/>
      </rPr>
      <t>:</t>
    </r>
  </si>
  <si>
    <t>Програма фінансування видатків на компенсаційні виплати за пільговий проїзд окремих категорій громадян атомобільним транспортом на приміських автобусних маршрутах загального користування у Житомирському районі на 2019 рік</t>
  </si>
  <si>
    <t>57.</t>
  </si>
  <si>
    <t>23.01.2019 №5/178; 22.01.2019 №01.01.48/21</t>
  </si>
  <si>
    <t>ЖРДА; Управління АПР</t>
  </si>
  <si>
    <t>відшкодування СПД АПК частини витрат для погашення кредитів і лізингових платежів за придбання і використання тракторів, комбайнів, грунтообробної і посівної техніки</t>
  </si>
  <si>
    <t>дотування СПД АПК матеріально-технічне забезпечення виробництва плодів і ягід, зокрема електрозабезпечення та організацію крапельного зрошення</t>
  </si>
  <si>
    <t>фінансова дотація СПД АПК за збільшення ними:</t>
  </si>
  <si>
    <t>поголів'я корів</t>
  </si>
  <si>
    <t>за кожну реалізовану у живій вазі тонну м'яса, але не більше, яяк 200 тис.грн. впродовж року</t>
  </si>
  <si>
    <t>Виділити кошти (1 250 000 грн.) на:</t>
  </si>
  <si>
    <t>Районна програма розвитку фізичної культури та спорту на 2017-2021 роки</t>
  </si>
  <si>
    <t>14.01.2019 №6; 21.01.2019 №5/144; 21.01.2019 №69-03.09-65/20; 14.01.2019 №4;  23.01.2019 №5/180</t>
  </si>
  <si>
    <t>14.01.2019 №4; 21.01.2019 №5/143; 21.01.2019 №69-03.09-65/20; 14.01.2019 №3; 23.01.2019 №5/179</t>
  </si>
  <si>
    <t>23.01.2019 №5/177; 22.01.2019 №28</t>
  </si>
  <si>
    <t>ЖРДА; Відділ держреєстрації</t>
  </si>
  <si>
    <t>на придбання паперу</t>
  </si>
  <si>
    <t>на інформаційно-консультативні послуги   з навчання роботі з системами</t>
  </si>
  <si>
    <t>на оплату енергоносіїв та комплексу послуг, пов'язаних з обслуговуванням  та утриманням приміщення</t>
  </si>
  <si>
    <r>
      <t xml:space="preserve">Виділити кошти з місцевого бюджету для забезпечення роботи відділу </t>
    </r>
    <r>
      <rPr>
        <i/>
        <sz val="16"/>
        <rFont val="Times New Roman"/>
        <family val="1"/>
      </rPr>
      <t>(64 416,60 грн.)</t>
    </r>
    <r>
      <rPr>
        <sz val="16"/>
        <rFont val="Times New Roman"/>
        <family val="1"/>
      </rPr>
      <t>:</t>
    </r>
  </si>
  <si>
    <t>кошти виділено з розрахунку на 3 місяці</t>
  </si>
  <si>
    <t>09.01.2019 №5/55;04.01.2019 №4-03.09-65/20; 21.12.2018 №883; №882; 21.12.2018 №5/2837; 24.01.2019 №51</t>
  </si>
  <si>
    <t>Виділити кошти на капітальний ремонт доріг комунальної власності Іванівської сільської ради, а саме: капітальний ремонт дороги по вул.Інтернатній с.Іванівка - 250,0 тис.грн. та  капітальний ремонт дороги по вул.Лісовій с.Іванівка - 250,0 тис.грн.</t>
  </si>
  <si>
    <t>до пропозицій райдержадміністрації на розгляд постійної комісії районної ради з питань бюджету і комунальної власності щодо розподілу коштів районного бюджету на 2019 рік</t>
  </si>
  <si>
    <t>58.</t>
  </si>
  <si>
    <t>питання вирішується в сумі 6 348 грн. за рахунок економії коштів п.10  дод.№2 пропозицій</t>
  </si>
  <si>
    <r>
      <t>Програма надання окремих видів пільг громадянам Житомирського району на 2019 рік ,</t>
    </r>
    <r>
      <rPr>
        <i/>
        <sz val="16"/>
        <rFont val="Times New Roman"/>
        <family val="1"/>
      </rPr>
      <t xml:space="preserve"> перенести на розгляд наступної сесії</t>
    </r>
  </si>
  <si>
    <t>пропозиції щодо виділення коштів з розрахунку на 3 місяці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</si>
</sst>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\+0;\-0;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"/>
    <numFmt numFmtId="195" formatCode="#,##0.00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mmm/yyyy"/>
    <numFmt numFmtId="201" formatCode="[$-FC19]d\ mmmm\ yyyy\ &quot;г.&quot;"/>
    <numFmt numFmtId="202" formatCode="#,##0.00_р_."/>
    <numFmt numFmtId="203" formatCode="#,##0_ ;[Red]\-#,##0\ "/>
    <numFmt numFmtId="204" formatCode="#,##0.00_ ;[Red]\-#,##0.0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Black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8"/>
      <name val="Arial Cyr"/>
      <family val="0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2" fontId="3" fillId="33" borderId="0" xfId="0" applyNumberFormat="1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4" xfId="0" applyFont="1" applyFill="1" applyBorder="1" applyAlignment="1">
      <alignment horizontal="justify" vertical="center" wrapText="1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 wrapText="1"/>
    </xf>
    <xf numFmtId="4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justify" vertical="center" wrapText="1"/>
    </xf>
    <xf numFmtId="0" fontId="11" fillId="33" borderId="12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/>
    </xf>
    <xf numFmtId="0" fontId="11" fillId="33" borderId="14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4" fontId="11" fillId="33" borderId="1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0" fontId="16" fillId="33" borderId="0" xfId="0" applyFont="1" applyFill="1" applyAlignment="1">
      <alignment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top" wrapText="1"/>
    </xf>
    <xf numFmtId="202" fontId="11" fillId="33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33" borderId="12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10" fillId="33" borderId="16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202" fontId="11" fillId="0" borderId="1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left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0" fontId="11" fillId="33" borderId="17" xfId="0" applyFont="1" applyFill="1" applyBorder="1" applyAlignment="1">
      <alignment vertical="top"/>
    </xf>
    <xf numFmtId="0" fontId="11" fillId="33" borderId="1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4" fontId="11" fillId="33" borderId="16" xfId="0" applyNumberFormat="1" applyFont="1" applyFill="1" applyBorder="1" applyAlignment="1">
      <alignment horizontal="left" vertical="top" wrapText="1"/>
    </xf>
    <xf numFmtId="0" fontId="11" fillId="33" borderId="14" xfId="0" applyNumberFormat="1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4" fillId="33" borderId="14" xfId="0" applyNumberFormat="1" applyFont="1" applyFill="1" applyBorder="1" applyAlignment="1">
      <alignment vertical="top" wrapText="1"/>
    </xf>
    <xf numFmtId="0" fontId="11" fillId="33" borderId="15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vertical="top"/>
    </xf>
    <xf numFmtId="0" fontId="11" fillId="33" borderId="17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33" borderId="17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11" fillId="0" borderId="11" xfId="0" applyFont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/>
    </xf>
    <xf numFmtId="14" fontId="11" fillId="33" borderId="17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/>
    </xf>
    <xf numFmtId="0" fontId="15" fillId="0" borderId="14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11" fillId="34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11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0" fontId="15" fillId="0" borderId="20" xfId="0" applyFont="1" applyBorder="1" applyAlignment="1">
      <alignment vertical="top" wrapText="1"/>
    </xf>
    <xf numFmtId="0" fontId="15" fillId="0" borderId="20" xfId="0" applyFont="1" applyBorder="1" applyAlignment="1">
      <alignment wrapText="1"/>
    </xf>
    <xf numFmtId="0" fontId="15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top" wrapText="1"/>
    </xf>
    <xf numFmtId="4" fontId="11" fillId="33" borderId="12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justify" vertical="top" wrapText="1"/>
    </xf>
    <xf numFmtId="4" fontId="11" fillId="35" borderId="10" xfId="0" applyNumberFormat="1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2" fontId="3" fillId="35" borderId="11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204" fontId="11" fillId="0" borderId="10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7" fillId="33" borderId="15" xfId="0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4" fontId="11" fillId="35" borderId="11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justify"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14" fontId="11" fillId="33" borderId="11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4" fontId="11" fillId="33" borderId="12" xfId="0" applyNumberFormat="1" applyFont="1" applyFill="1" applyBorder="1" applyAlignment="1">
      <alignment horizontal="center" vertical="top" wrapText="1"/>
    </xf>
    <xf numFmtId="14" fontId="11" fillId="0" borderId="12" xfId="0" applyNumberFormat="1" applyFont="1" applyBorder="1" applyAlignment="1">
      <alignment horizontal="center" vertical="top" wrapText="1"/>
    </xf>
    <xf numFmtId="202" fontId="11" fillId="35" borderId="10" xfId="0" applyNumberFormat="1" applyFont="1" applyFill="1" applyBorder="1" applyAlignment="1">
      <alignment vertical="center" wrapText="1"/>
    </xf>
    <xf numFmtId="0" fontId="11" fillId="14" borderId="10" xfId="0" applyFont="1" applyFill="1" applyBorder="1" applyAlignment="1">
      <alignment vertical="top" wrapText="1"/>
    </xf>
    <xf numFmtId="3" fontId="12" fillId="33" borderId="10" xfId="0" applyNumberFormat="1" applyFont="1" applyFill="1" applyBorder="1" applyAlignment="1">
      <alignment horizontal="right" vertical="center"/>
    </xf>
    <xf numFmtId="0" fontId="11" fillId="35" borderId="12" xfId="0" applyFont="1" applyFill="1" applyBorder="1" applyAlignment="1">
      <alignment vertical="top"/>
    </xf>
    <xf numFmtId="3" fontId="11" fillId="0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justify" vertical="center" wrapText="1"/>
    </xf>
    <xf numFmtId="4" fontId="11" fillId="0" borderId="12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justify" vertical="top" wrapText="1"/>
    </xf>
    <xf numFmtId="0" fontId="11" fillId="35" borderId="10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horizontal="justify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11" fillId="33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1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33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11" fillId="33" borderId="12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vertical="top"/>
    </xf>
    <xf numFmtId="0" fontId="11" fillId="33" borderId="17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1" fillId="0" borderId="17" xfId="0" applyFont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7" xfId="0" applyNumberFormat="1" applyFont="1" applyFill="1" applyBorder="1" applyAlignment="1">
      <alignment vertical="center" wrapText="1"/>
    </xf>
    <xf numFmtId="2" fontId="3" fillId="35" borderId="11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35" borderId="17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0" fillId="33" borderId="17" xfId="0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right" vertical="top"/>
    </xf>
    <xf numFmtId="0" fontId="11" fillId="33" borderId="17" xfId="0" applyFont="1" applyFill="1" applyBorder="1" applyAlignment="1">
      <alignment horizontal="right" vertical="top"/>
    </xf>
    <xf numFmtId="0" fontId="11" fillId="33" borderId="11" xfId="0" applyFont="1" applyFill="1" applyBorder="1" applyAlignment="1">
      <alignment horizontal="right" vertical="top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0" borderId="22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17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72"/>
  <sheetViews>
    <sheetView tabSelected="1" view="pageBreakPreview" zoomScale="51" zoomScaleNormal="80" zoomScaleSheetLayoutView="51" zoomScalePageLayoutView="0" workbookViewId="0" topLeftCell="A1">
      <pane xSplit="13" ySplit="6" topLeftCell="N31" activePane="bottomRight" state="frozen"/>
      <selection pane="topLeft" activeCell="A1" sqref="A1"/>
      <selection pane="topRight" activeCell="N1" sqref="N1"/>
      <selection pane="bottomLeft" activeCell="A7" sqref="A7"/>
      <selection pane="bottomRight" activeCell="M226" sqref="M226"/>
    </sheetView>
  </sheetViews>
  <sheetFormatPr defaultColWidth="9.00390625" defaultRowHeight="12.75"/>
  <cols>
    <col min="1" max="1" width="9.125" style="4" customWidth="1"/>
    <col min="2" max="2" width="24.75390625" style="5" customWidth="1"/>
    <col min="3" max="3" width="24.625" style="5" customWidth="1"/>
    <col min="4" max="4" width="65.00390625" style="5" customWidth="1"/>
    <col min="5" max="5" width="22.00390625" style="6" customWidth="1"/>
    <col min="6" max="6" width="0.2421875" style="50" hidden="1" customWidth="1"/>
    <col min="7" max="7" width="16.375" style="50" hidden="1" customWidth="1"/>
    <col min="8" max="8" width="18.125" style="7" hidden="1" customWidth="1"/>
    <col min="9" max="9" width="9.125" style="7" hidden="1" customWidth="1"/>
    <col min="10" max="10" width="9.375" style="7" hidden="1" customWidth="1"/>
    <col min="11" max="11" width="13.75390625" style="7" hidden="1" customWidth="1"/>
    <col min="12" max="12" width="21.875" style="50" customWidth="1"/>
    <col min="13" max="13" width="22.375" style="7" customWidth="1"/>
    <col min="14" max="14" width="21.00390625" style="7" customWidth="1"/>
    <col min="15" max="15" width="21.125" style="7" customWidth="1"/>
    <col min="16" max="16" width="16.625" style="7" customWidth="1"/>
    <col min="17" max="17" width="21.75390625" style="7" customWidth="1"/>
    <col min="18" max="18" width="22.00390625" style="7" customWidth="1"/>
    <col min="19" max="19" width="0.2421875" style="7" hidden="1" customWidth="1"/>
    <col min="20" max="20" width="0.12890625" style="7" hidden="1" customWidth="1"/>
    <col min="21" max="21" width="7.875" style="7" hidden="1" customWidth="1"/>
    <col min="22" max="22" width="8.125" style="7" hidden="1" customWidth="1"/>
    <col min="23" max="23" width="0.6171875" style="7" hidden="1" customWidth="1"/>
    <col min="24" max="24" width="0.12890625" style="7" hidden="1" customWidth="1"/>
    <col min="25" max="25" width="1.75390625" style="7" hidden="1" customWidth="1"/>
    <col min="26" max="26" width="17.75390625" style="7" customWidth="1"/>
    <col min="27" max="27" width="14.75390625" style="7" hidden="1" customWidth="1"/>
    <col min="28" max="28" width="14.75390625" style="7" customWidth="1"/>
    <col min="29" max="29" width="8.125" style="7" hidden="1" customWidth="1"/>
    <col min="30" max="30" width="11.375" style="7" hidden="1" customWidth="1"/>
    <col min="31" max="31" width="22.125" style="7" hidden="1" customWidth="1"/>
    <col min="32" max="32" width="52.00390625" style="5" customWidth="1"/>
    <col min="33" max="33" width="13.25390625" style="7" customWidth="1"/>
    <col min="34" max="50" width="24.625" style="7" customWidth="1"/>
    <col min="51" max="51" width="20.125" style="7" customWidth="1"/>
    <col min="52" max="16384" width="9.125" style="7" customWidth="1"/>
  </cols>
  <sheetData>
    <row r="1" spans="1:50" ht="30.75" customHeight="1">
      <c r="A1" s="55"/>
      <c r="B1" s="56"/>
      <c r="C1" s="56"/>
      <c r="D1" s="56"/>
      <c r="E1" s="57"/>
      <c r="F1" s="135"/>
      <c r="G1" s="135"/>
      <c r="H1" s="57"/>
      <c r="I1" s="58"/>
      <c r="J1" s="58"/>
      <c r="K1" s="58"/>
      <c r="L1" s="135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102" t="s">
        <v>70</v>
      </c>
      <c r="AG1" s="8"/>
      <c r="AH1" s="9"/>
      <c r="AI1" s="9"/>
      <c r="AJ1" s="9"/>
      <c r="AK1" s="9"/>
      <c r="AL1" s="9"/>
      <c r="AM1" s="9"/>
      <c r="AN1" s="9"/>
      <c r="AO1" s="9"/>
      <c r="AP1" s="10" t="s">
        <v>21</v>
      </c>
      <c r="AQ1" s="10" t="s">
        <v>11</v>
      </c>
      <c r="AR1" s="5"/>
      <c r="AS1" s="5"/>
      <c r="AT1" s="5"/>
      <c r="AU1" s="5"/>
      <c r="AV1" s="5"/>
      <c r="AW1" s="5"/>
      <c r="AX1" s="11"/>
    </row>
    <row r="2" spans="1:51" ht="38.25" customHeight="1">
      <c r="A2" s="356" t="s">
        <v>481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21"/>
      <c r="AH2" s="12"/>
      <c r="AI2" s="12"/>
      <c r="AJ2" s="12"/>
      <c r="AK2" s="12"/>
      <c r="AL2" s="12"/>
      <c r="AM2" s="12"/>
      <c r="AN2" s="12"/>
      <c r="AO2" s="12"/>
      <c r="AP2" s="332" t="s">
        <v>20</v>
      </c>
      <c r="AQ2" s="332" t="s">
        <v>20</v>
      </c>
      <c r="AR2" s="1"/>
      <c r="AS2" s="1"/>
      <c r="AT2" s="1"/>
      <c r="AU2" s="1"/>
      <c r="AV2" s="13" t="s">
        <v>26</v>
      </c>
      <c r="AW2" s="13" t="s">
        <v>28</v>
      </c>
      <c r="AX2" s="14" t="s">
        <v>22</v>
      </c>
      <c r="AY2" s="5"/>
    </row>
    <row r="3" spans="1:50" ht="35.25" customHeight="1">
      <c r="A3" s="344" t="s">
        <v>85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15"/>
      <c r="AH3" s="16" t="s">
        <v>12</v>
      </c>
      <c r="AI3" s="16" t="s">
        <v>44</v>
      </c>
      <c r="AJ3" s="16" t="s">
        <v>12</v>
      </c>
      <c r="AK3" s="16" t="s">
        <v>22</v>
      </c>
      <c r="AL3" s="16" t="s">
        <v>13</v>
      </c>
      <c r="AM3" s="16" t="s">
        <v>13</v>
      </c>
      <c r="AN3" s="16" t="s">
        <v>42</v>
      </c>
      <c r="AO3" s="16" t="s">
        <v>23</v>
      </c>
      <c r="AP3" s="333"/>
      <c r="AQ3" s="333"/>
      <c r="AR3" s="13" t="s">
        <v>11</v>
      </c>
      <c r="AS3" s="13" t="s">
        <v>11</v>
      </c>
      <c r="AT3" s="13" t="s">
        <v>11</v>
      </c>
      <c r="AU3" s="13" t="s">
        <v>11</v>
      </c>
      <c r="AV3" s="1"/>
      <c r="AW3" s="1"/>
      <c r="AX3" s="17"/>
    </row>
    <row r="4" spans="1:50" ht="30.75" customHeight="1" hidden="1">
      <c r="A4" s="18"/>
      <c r="B4" s="15"/>
      <c r="C4" s="15"/>
      <c r="D4" s="18"/>
      <c r="E4" s="2"/>
      <c r="F4" s="136"/>
      <c r="G4" s="136"/>
      <c r="H4" s="15"/>
      <c r="I4" s="15"/>
      <c r="J4" s="15"/>
      <c r="K4" s="15"/>
      <c r="L4" s="136"/>
      <c r="M4" s="212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  <c r="AD4" s="20"/>
      <c r="AE4" s="15"/>
      <c r="AF4" s="18"/>
      <c r="AG4" s="15"/>
      <c r="AH4" s="16"/>
      <c r="AI4" s="16"/>
      <c r="AJ4" s="16"/>
      <c r="AK4" s="16"/>
      <c r="AL4" s="16"/>
      <c r="AM4" s="16"/>
      <c r="AN4" s="16"/>
      <c r="AO4" s="16"/>
      <c r="AP4" s="333"/>
      <c r="AQ4" s="333"/>
      <c r="AR4" s="13"/>
      <c r="AS4" s="13"/>
      <c r="AT4" s="13"/>
      <c r="AU4" s="13"/>
      <c r="AV4" s="1"/>
      <c r="AW4" s="1"/>
      <c r="AX4" s="17"/>
    </row>
    <row r="5" spans="1:51" ht="49.5" customHeight="1">
      <c r="A5" s="368" t="s">
        <v>56</v>
      </c>
      <c r="B5" s="368" t="s">
        <v>58</v>
      </c>
      <c r="C5" s="349" t="s">
        <v>54</v>
      </c>
      <c r="D5" s="349" t="s">
        <v>57</v>
      </c>
      <c r="E5" s="349"/>
      <c r="F5" s="352" t="s">
        <v>35</v>
      </c>
      <c r="G5" s="352" t="s">
        <v>46</v>
      </c>
      <c r="H5" s="367" t="s">
        <v>50</v>
      </c>
      <c r="I5" s="346"/>
      <c r="J5" s="349"/>
      <c r="K5" s="349" t="s">
        <v>51</v>
      </c>
      <c r="L5" s="348" t="s">
        <v>380</v>
      </c>
      <c r="M5" s="347" t="s">
        <v>47</v>
      </c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62"/>
      <c r="AE5" s="349" t="s">
        <v>16</v>
      </c>
      <c r="AF5" s="349" t="s">
        <v>55</v>
      </c>
      <c r="AG5" s="335"/>
      <c r="AH5" s="332" t="s">
        <v>69</v>
      </c>
      <c r="AI5" s="332" t="s">
        <v>43</v>
      </c>
      <c r="AJ5" s="332" t="s">
        <v>10</v>
      </c>
      <c r="AK5" s="332" t="s">
        <v>10</v>
      </c>
      <c r="AL5" s="332" t="s">
        <v>10</v>
      </c>
      <c r="AM5" s="332" t="s">
        <v>74</v>
      </c>
      <c r="AN5" s="332" t="s">
        <v>41</v>
      </c>
      <c r="AO5" s="332" t="s">
        <v>45</v>
      </c>
      <c r="AP5" s="333"/>
      <c r="AQ5" s="333"/>
      <c r="AR5" s="332" t="s">
        <v>43</v>
      </c>
      <c r="AS5" s="332" t="s">
        <v>76</v>
      </c>
      <c r="AT5" s="332" t="s">
        <v>72</v>
      </c>
      <c r="AU5" s="332" t="s">
        <v>73</v>
      </c>
      <c r="AV5" s="332" t="s">
        <v>25</v>
      </c>
      <c r="AW5" s="332" t="s">
        <v>27</v>
      </c>
      <c r="AX5" s="353" t="s">
        <v>24</v>
      </c>
      <c r="AY5" s="351" t="s">
        <v>61</v>
      </c>
    </row>
    <row r="6" spans="1:51" ht="83.25" customHeight="1">
      <c r="A6" s="368"/>
      <c r="B6" s="368"/>
      <c r="C6" s="349"/>
      <c r="D6" s="349" t="s">
        <v>48</v>
      </c>
      <c r="E6" s="369" t="s">
        <v>59</v>
      </c>
      <c r="F6" s="352"/>
      <c r="G6" s="352"/>
      <c r="H6" s="367"/>
      <c r="I6" s="346"/>
      <c r="J6" s="349"/>
      <c r="K6" s="349"/>
      <c r="L6" s="348"/>
      <c r="M6" s="350" t="s">
        <v>15</v>
      </c>
      <c r="N6" s="350"/>
      <c r="O6" s="350" t="s">
        <v>29</v>
      </c>
      <c r="P6" s="350" t="s">
        <v>30</v>
      </c>
      <c r="Q6" s="346" t="s">
        <v>81</v>
      </c>
      <c r="R6" s="346" t="s">
        <v>16</v>
      </c>
      <c r="S6" s="349" t="s">
        <v>40</v>
      </c>
      <c r="T6" s="347" t="s">
        <v>49</v>
      </c>
      <c r="U6" s="347"/>
      <c r="V6" s="347"/>
      <c r="W6" s="347"/>
      <c r="X6" s="347"/>
      <c r="Y6" s="347"/>
      <c r="Z6" s="347"/>
      <c r="AA6" s="347"/>
      <c r="AB6" s="347"/>
      <c r="AC6" s="349" t="s">
        <v>60</v>
      </c>
      <c r="AD6" s="60"/>
      <c r="AE6" s="349"/>
      <c r="AF6" s="349"/>
      <c r="AG6" s="336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54"/>
      <c r="AY6" s="351"/>
    </row>
    <row r="7" spans="1:51" ht="309" customHeight="1">
      <c r="A7" s="368"/>
      <c r="B7" s="368"/>
      <c r="C7" s="349"/>
      <c r="D7" s="349"/>
      <c r="E7" s="370"/>
      <c r="F7" s="352"/>
      <c r="G7" s="352"/>
      <c r="H7" s="367"/>
      <c r="I7" s="346"/>
      <c r="J7" s="349"/>
      <c r="K7" s="349"/>
      <c r="L7" s="348"/>
      <c r="M7" s="213" t="s">
        <v>82</v>
      </c>
      <c r="N7" s="210" t="s">
        <v>83</v>
      </c>
      <c r="O7" s="350"/>
      <c r="P7" s="350"/>
      <c r="Q7" s="346"/>
      <c r="R7" s="346"/>
      <c r="S7" s="349"/>
      <c r="T7" s="60" t="s">
        <v>143</v>
      </c>
      <c r="U7" s="60"/>
      <c r="V7" s="60"/>
      <c r="W7" s="60" t="s">
        <v>53</v>
      </c>
      <c r="X7" s="60" t="s">
        <v>144</v>
      </c>
      <c r="Y7" s="60" t="s">
        <v>14</v>
      </c>
      <c r="Z7" s="60" t="s">
        <v>424</v>
      </c>
      <c r="AA7" s="278" t="s">
        <v>326</v>
      </c>
      <c r="AB7" s="60" t="s">
        <v>145</v>
      </c>
      <c r="AC7" s="349"/>
      <c r="AD7" s="62"/>
      <c r="AE7" s="349"/>
      <c r="AF7" s="349"/>
      <c r="AG7" s="337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55"/>
      <c r="AY7" s="351"/>
    </row>
    <row r="8" spans="1:51" ht="176.25" customHeight="1">
      <c r="A8" s="76" t="s">
        <v>79</v>
      </c>
      <c r="B8" s="142" t="s">
        <v>292</v>
      </c>
      <c r="C8" s="92" t="s">
        <v>291</v>
      </c>
      <c r="D8" s="123" t="s">
        <v>86</v>
      </c>
      <c r="E8" s="65">
        <v>9000</v>
      </c>
      <c r="F8" s="71"/>
      <c r="G8" s="71"/>
      <c r="H8" s="66"/>
      <c r="I8" s="66"/>
      <c r="J8" s="66"/>
      <c r="K8" s="66"/>
      <c r="L8" s="221"/>
      <c r="M8" s="66"/>
      <c r="N8" s="66"/>
      <c r="O8" s="66"/>
      <c r="P8" s="66"/>
      <c r="Q8" s="66"/>
      <c r="R8" s="61"/>
      <c r="S8" s="61"/>
      <c r="T8" s="61"/>
      <c r="U8" s="60"/>
      <c r="V8" s="60"/>
      <c r="W8" s="60"/>
      <c r="X8" s="60"/>
      <c r="Y8" s="60"/>
      <c r="Z8" s="60"/>
      <c r="AA8" s="60"/>
      <c r="AB8" s="60"/>
      <c r="AC8" s="60"/>
      <c r="AD8" s="59"/>
      <c r="AE8" s="60"/>
      <c r="AF8" s="279" t="s">
        <v>413</v>
      </c>
      <c r="AG8" s="3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22"/>
      <c r="AY8" s="23"/>
    </row>
    <row r="9" spans="1:51" ht="88.5" customHeight="1">
      <c r="A9" s="157" t="s">
        <v>80</v>
      </c>
      <c r="B9" s="132" t="s">
        <v>293</v>
      </c>
      <c r="C9" s="68" t="s">
        <v>291</v>
      </c>
      <c r="D9" s="105" t="s">
        <v>294</v>
      </c>
      <c r="E9" s="219"/>
      <c r="F9" s="71"/>
      <c r="G9" s="71"/>
      <c r="H9" s="66"/>
      <c r="I9" s="66"/>
      <c r="J9" s="66"/>
      <c r="K9" s="66"/>
      <c r="L9" s="70"/>
      <c r="M9" s="66"/>
      <c r="N9" s="66"/>
      <c r="O9" s="66"/>
      <c r="P9" s="66"/>
      <c r="Q9" s="66"/>
      <c r="R9" s="61"/>
      <c r="S9" s="61"/>
      <c r="T9" s="61"/>
      <c r="U9" s="60"/>
      <c r="V9" s="60"/>
      <c r="W9" s="60"/>
      <c r="X9" s="60"/>
      <c r="Y9" s="60"/>
      <c r="Z9" s="60"/>
      <c r="AA9" s="60"/>
      <c r="AB9" s="60"/>
      <c r="AC9" s="60"/>
      <c r="AD9" s="59"/>
      <c r="AE9" s="60"/>
      <c r="AF9" s="300" t="s">
        <v>356</v>
      </c>
      <c r="AG9" s="3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22"/>
      <c r="AY9" s="23"/>
    </row>
    <row r="10" spans="1:51" ht="41.25" customHeight="1">
      <c r="A10" s="154"/>
      <c r="B10" s="176"/>
      <c r="C10" s="131"/>
      <c r="D10" s="105" t="s">
        <v>236</v>
      </c>
      <c r="E10" s="219">
        <v>6629</v>
      </c>
      <c r="F10" s="71"/>
      <c r="G10" s="71"/>
      <c r="H10" s="66"/>
      <c r="I10" s="66"/>
      <c r="J10" s="66"/>
      <c r="K10" s="66"/>
      <c r="L10" s="70"/>
      <c r="M10" s="66"/>
      <c r="N10" s="66">
        <v>6629</v>
      </c>
      <c r="O10" s="66"/>
      <c r="P10" s="66"/>
      <c r="Q10" s="66"/>
      <c r="R10" s="61"/>
      <c r="S10" s="61"/>
      <c r="T10" s="61"/>
      <c r="U10" s="60"/>
      <c r="V10" s="60"/>
      <c r="W10" s="60"/>
      <c r="X10" s="60"/>
      <c r="Y10" s="60"/>
      <c r="Z10" s="60"/>
      <c r="AA10" s="60"/>
      <c r="AB10" s="60"/>
      <c r="AC10" s="60"/>
      <c r="AD10" s="59"/>
      <c r="AE10" s="60"/>
      <c r="AF10" s="301"/>
      <c r="AG10" s="36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22"/>
      <c r="AY10" s="23"/>
    </row>
    <row r="11" spans="1:51" ht="41.25" customHeight="1">
      <c r="A11" s="151"/>
      <c r="B11" s="146"/>
      <c r="C11" s="74"/>
      <c r="D11" s="105" t="s">
        <v>237</v>
      </c>
      <c r="E11" s="219">
        <v>4371</v>
      </c>
      <c r="F11" s="71"/>
      <c r="G11" s="71"/>
      <c r="H11" s="66"/>
      <c r="I11" s="66"/>
      <c r="J11" s="66"/>
      <c r="K11" s="66"/>
      <c r="L11" s="70"/>
      <c r="M11" s="66"/>
      <c r="N11" s="66">
        <v>500</v>
      </c>
      <c r="O11" s="66"/>
      <c r="P11" s="66"/>
      <c r="Q11" s="66"/>
      <c r="R11" s="61"/>
      <c r="S11" s="61"/>
      <c r="T11" s="61"/>
      <c r="U11" s="60"/>
      <c r="V11" s="60"/>
      <c r="W11" s="60"/>
      <c r="X11" s="60"/>
      <c r="Y11" s="60"/>
      <c r="Z11" s="60"/>
      <c r="AA11" s="60"/>
      <c r="AB11" s="60"/>
      <c r="AC11" s="60"/>
      <c r="AD11" s="59"/>
      <c r="AE11" s="60"/>
      <c r="AF11" s="302"/>
      <c r="AG11" s="36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22"/>
      <c r="AY11" s="23"/>
    </row>
    <row r="12" spans="1:51" ht="119.25" customHeight="1">
      <c r="A12" s="76" t="s">
        <v>0</v>
      </c>
      <c r="B12" s="133" t="s">
        <v>87</v>
      </c>
      <c r="C12" s="247" t="s">
        <v>153</v>
      </c>
      <c r="D12" s="105" t="s">
        <v>88</v>
      </c>
      <c r="E12" s="65"/>
      <c r="F12" s="71"/>
      <c r="G12" s="71"/>
      <c r="H12" s="66"/>
      <c r="I12" s="66"/>
      <c r="J12" s="66"/>
      <c r="K12" s="66"/>
      <c r="L12" s="70"/>
      <c r="M12" s="66"/>
      <c r="N12" s="66"/>
      <c r="O12" s="66"/>
      <c r="P12" s="66"/>
      <c r="Q12" s="66"/>
      <c r="R12" s="61"/>
      <c r="S12" s="61"/>
      <c r="T12" s="61"/>
      <c r="U12" s="60"/>
      <c r="V12" s="60"/>
      <c r="W12" s="60"/>
      <c r="X12" s="60"/>
      <c r="Y12" s="60"/>
      <c r="Z12" s="60"/>
      <c r="AA12" s="60"/>
      <c r="AB12" s="60"/>
      <c r="AC12" s="60"/>
      <c r="AD12" s="59"/>
      <c r="AE12" s="60"/>
      <c r="AF12" s="59" t="s">
        <v>190</v>
      </c>
      <c r="AG12" s="36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2"/>
      <c r="AY12" s="23"/>
    </row>
    <row r="13" spans="1:51" ht="155.25" customHeight="1">
      <c r="A13" s="76" t="s">
        <v>1</v>
      </c>
      <c r="B13" s="133" t="s">
        <v>150</v>
      </c>
      <c r="C13" s="247" t="s">
        <v>152</v>
      </c>
      <c r="D13" s="105" t="s">
        <v>151</v>
      </c>
      <c r="E13" s="65">
        <v>1000</v>
      </c>
      <c r="F13" s="71"/>
      <c r="G13" s="71"/>
      <c r="H13" s="66"/>
      <c r="I13" s="66"/>
      <c r="J13" s="66"/>
      <c r="K13" s="66"/>
      <c r="L13" s="70"/>
      <c r="M13" s="66"/>
      <c r="N13" s="66">
        <v>1000</v>
      </c>
      <c r="O13" s="66"/>
      <c r="P13" s="66"/>
      <c r="Q13" s="66"/>
      <c r="R13" s="61"/>
      <c r="S13" s="61"/>
      <c r="T13" s="61"/>
      <c r="U13" s="60"/>
      <c r="V13" s="60"/>
      <c r="W13" s="60"/>
      <c r="X13" s="60"/>
      <c r="Y13" s="60"/>
      <c r="Z13" s="60"/>
      <c r="AA13" s="60"/>
      <c r="AB13" s="60"/>
      <c r="AC13" s="60"/>
      <c r="AD13" s="59"/>
      <c r="AE13" s="60"/>
      <c r="AF13" s="59" t="s">
        <v>357</v>
      </c>
      <c r="AG13" s="36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22"/>
      <c r="AY13" s="23"/>
    </row>
    <row r="14" spans="1:51" ht="296.25" customHeight="1">
      <c r="A14" s="76" t="s">
        <v>2</v>
      </c>
      <c r="B14" s="133" t="s">
        <v>89</v>
      </c>
      <c r="C14" s="63" t="s">
        <v>90</v>
      </c>
      <c r="D14" s="105" t="s">
        <v>358</v>
      </c>
      <c r="E14" s="219">
        <v>322560</v>
      </c>
      <c r="F14" s="71"/>
      <c r="G14" s="71"/>
      <c r="H14" s="66"/>
      <c r="I14" s="66"/>
      <c r="J14" s="66"/>
      <c r="K14" s="66"/>
      <c r="L14" s="70"/>
      <c r="M14" s="66" t="s">
        <v>8</v>
      </c>
      <c r="N14" s="66"/>
      <c r="O14" s="66"/>
      <c r="P14" s="66"/>
      <c r="Q14" s="66"/>
      <c r="R14" s="61"/>
      <c r="S14" s="61"/>
      <c r="T14" s="61"/>
      <c r="U14" s="60"/>
      <c r="V14" s="60"/>
      <c r="W14" s="60"/>
      <c r="X14" s="60"/>
      <c r="Y14" s="60"/>
      <c r="Z14" s="60"/>
      <c r="AA14" s="60"/>
      <c r="AB14" s="60"/>
      <c r="AC14" s="60"/>
      <c r="AD14" s="59"/>
      <c r="AE14" s="60"/>
      <c r="AF14" s="59" t="s">
        <v>361</v>
      </c>
      <c r="AG14" s="36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22"/>
      <c r="AY14" s="23"/>
    </row>
    <row r="15" spans="1:51" ht="237" customHeight="1">
      <c r="A15" s="76" t="s">
        <v>3</v>
      </c>
      <c r="B15" s="133" t="s">
        <v>91</v>
      </c>
      <c r="C15" s="63" t="s">
        <v>9</v>
      </c>
      <c r="D15" s="218" t="s">
        <v>92</v>
      </c>
      <c r="E15" s="65">
        <v>100000</v>
      </c>
      <c r="F15" s="71"/>
      <c r="G15" s="71"/>
      <c r="H15" s="66"/>
      <c r="I15" s="66"/>
      <c r="J15" s="66"/>
      <c r="K15" s="66"/>
      <c r="L15" s="70"/>
      <c r="M15" s="66"/>
      <c r="N15" s="66"/>
      <c r="O15" s="66"/>
      <c r="P15" s="66"/>
      <c r="Q15" s="66"/>
      <c r="R15" s="61"/>
      <c r="S15" s="61"/>
      <c r="T15" s="61"/>
      <c r="U15" s="60"/>
      <c r="V15" s="60"/>
      <c r="W15" s="60"/>
      <c r="X15" s="60"/>
      <c r="Y15" s="60"/>
      <c r="Z15" s="60"/>
      <c r="AA15" s="60"/>
      <c r="AB15" s="60"/>
      <c r="AC15" s="60"/>
      <c r="AD15" s="59"/>
      <c r="AE15" s="60"/>
      <c r="AF15" s="300" t="s">
        <v>451</v>
      </c>
      <c r="AG15" s="36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22"/>
      <c r="AY15" s="23"/>
    </row>
    <row r="16" spans="1:51" ht="240" customHeight="1">
      <c r="A16" s="76" t="s">
        <v>4</v>
      </c>
      <c r="B16" s="133" t="s">
        <v>93</v>
      </c>
      <c r="C16" s="63" t="s">
        <v>9</v>
      </c>
      <c r="D16" s="105" t="s">
        <v>94</v>
      </c>
      <c r="E16" s="65">
        <v>600000</v>
      </c>
      <c r="F16" s="71"/>
      <c r="G16" s="71"/>
      <c r="H16" s="66"/>
      <c r="I16" s="66"/>
      <c r="J16" s="66"/>
      <c r="K16" s="66"/>
      <c r="L16" s="70"/>
      <c r="M16"/>
      <c r="N16" s="66"/>
      <c r="O16" s="66"/>
      <c r="P16" s="66"/>
      <c r="Q16" s="66"/>
      <c r="R16" s="61"/>
      <c r="S16" s="61"/>
      <c r="T16" s="61"/>
      <c r="U16" s="60"/>
      <c r="V16" s="60"/>
      <c r="W16" s="60"/>
      <c r="X16" s="60"/>
      <c r="Y16" s="60"/>
      <c r="Z16" s="60"/>
      <c r="AA16" s="60"/>
      <c r="AB16" s="60"/>
      <c r="AC16" s="60"/>
      <c r="AD16" s="59"/>
      <c r="AE16" s="60"/>
      <c r="AF16" s="301"/>
      <c r="AG16" s="36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22"/>
      <c r="AY16" s="23"/>
    </row>
    <row r="17" spans="1:51" ht="238.5" customHeight="1">
      <c r="A17" s="157" t="s">
        <v>5</v>
      </c>
      <c r="B17" s="132" t="s">
        <v>95</v>
      </c>
      <c r="C17" s="68" t="s">
        <v>9</v>
      </c>
      <c r="D17" s="105" t="s">
        <v>452</v>
      </c>
      <c r="E17" s="65"/>
      <c r="F17" s="71"/>
      <c r="G17" s="71"/>
      <c r="H17" s="66"/>
      <c r="I17" s="66"/>
      <c r="J17" s="66"/>
      <c r="K17" s="66"/>
      <c r="L17" s="70"/>
      <c r="M17" s="66"/>
      <c r="N17" s="66"/>
      <c r="O17" s="66"/>
      <c r="P17" s="66"/>
      <c r="Q17" s="66"/>
      <c r="R17" s="61"/>
      <c r="S17" s="61"/>
      <c r="T17" s="61"/>
      <c r="U17" s="60"/>
      <c r="V17" s="60"/>
      <c r="W17" s="60"/>
      <c r="X17" s="60"/>
      <c r="Y17" s="60"/>
      <c r="Z17" s="60"/>
      <c r="AA17" s="60"/>
      <c r="AB17" s="60"/>
      <c r="AC17" s="60"/>
      <c r="AD17" s="59"/>
      <c r="AE17" s="60"/>
      <c r="AF17" s="301"/>
      <c r="AG17" s="36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22"/>
      <c r="AY17" s="23"/>
    </row>
    <row r="18" spans="1:51" ht="42.75" customHeight="1">
      <c r="A18" s="154"/>
      <c r="B18" s="176"/>
      <c r="C18" s="131"/>
      <c r="D18" s="234" t="s">
        <v>103</v>
      </c>
      <c r="E18" s="65"/>
      <c r="F18" s="71"/>
      <c r="G18" s="71"/>
      <c r="H18" s="66"/>
      <c r="I18" s="66"/>
      <c r="J18" s="66"/>
      <c r="K18" s="66"/>
      <c r="L18" s="70"/>
      <c r="M18" s="66"/>
      <c r="N18" s="66"/>
      <c r="O18" s="66"/>
      <c r="P18" s="66"/>
      <c r="Q18" s="66"/>
      <c r="R18" s="61"/>
      <c r="S18" s="61"/>
      <c r="T18" s="61"/>
      <c r="U18" s="60"/>
      <c r="V18" s="60"/>
      <c r="W18" s="60"/>
      <c r="X18" s="60"/>
      <c r="Y18" s="60"/>
      <c r="Z18" s="60"/>
      <c r="AA18" s="60"/>
      <c r="AB18" s="60"/>
      <c r="AC18" s="60"/>
      <c r="AD18" s="59"/>
      <c r="AE18" s="60"/>
      <c r="AF18" s="301"/>
      <c r="AG18" s="3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22"/>
      <c r="AY18" s="23"/>
    </row>
    <row r="19" spans="1:51" ht="39" customHeight="1">
      <c r="A19" s="154"/>
      <c r="B19" s="176"/>
      <c r="C19" s="131"/>
      <c r="D19" s="105" t="s">
        <v>96</v>
      </c>
      <c r="E19" s="65">
        <v>1300000</v>
      </c>
      <c r="F19" s="71"/>
      <c r="G19" s="71"/>
      <c r="H19" s="66"/>
      <c r="I19" s="66"/>
      <c r="J19" s="66"/>
      <c r="K19" s="66"/>
      <c r="L19" s="70"/>
      <c r="M19" s="66"/>
      <c r="N19" s="66"/>
      <c r="O19" s="66"/>
      <c r="P19" s="66"/>
      <c r="Q19" s="66"/>
      <c r="R19" s="61"/>
      <c r="S19" s="61"/>
      <c r="T19" s="61"/>
      <c r="U19" s="60"/>
      <c r="V19" s="60"/>
      <c r="W19" s="60"/>
      <c r="X19" s="60"/>
      <c r="Y19" s="60"/>
      <c r="Z19" s="60"/>
      <c r="AA19" s="60"/>
      <c r="AB19" s="60"/>
      <c r="AC19" s="60"/>
      <c r="AD19" s="59"/>
      <c r="AE19" s="60"/>
      <c r="AF19" s="301"/>
      <c r="AG19" s="36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22"/>
      <c r="AY19" s="23"/>
    </row>
    <row r="20" spans="1:51" ht="45" customHeight="1">
      <c r="A20" s="154"/>
      <c r="B20" s="176"/>
      <c r="C20" s="131"/>
      <c r="D20" s="105" t="s">
        <v>97</v>
      </c>
      <c r="E20" s="65">
        <v>155000</v>
      </c>
      <c r="F20" s="71"/>
      <c r="G20" s="71"/>
      <c r="H20" s="66"/>
      <c r="I20" s="66"/>
      <c r="J20" s="66"/>
      <c r="K20" s="66"/>
      <c r="L20" s="70"/>
      <c r="M20" s="66"/>
      <c r="N20" s="66"/>
      <c r="O20" s="66"/>
      <c r="P20" s="66"/>
      <c r="Q20" s="66"/>
      <c r="R20" s="61"/>
      <c r="S20" s="61"/>
      <c r="T20" s="61"/>
      <c r="U20" s="60"/>
      <c r="V20" s="60"/>
      <c r="W20" s="60"/>
      <c r="X20" s="60"/>
      <c r="Y20" s="60"/>
      <c r="Z20" s="60"/>
      <c r="AA20" s="60"/>
      <c r="AB20" s="60"/>
      <c r="AC20" s="60"/>
      <c r="AD20" s="59"/>
      <c r="AE20" s="60"/>
      <c r="AF20" s="301"/>
      <c r="AG20" s="3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2"/>
      <c r="AY20" s="23"/>
    </row>
    <row r="21" spans="1:51" ht="30" customHeight="1">
      <c r="A21" s="154"/>
      <c r="B21" s="176"/>
      <c r="C21" s="131"/>
      <c r="D21" s="105" t="s">
        <v>98</v>
      </c>
      <c r="E21" s="65">
        <v>32000</v>
      </c>
      <c r="F21" s="71"/>
      <c r="G21" s="71"/>
      <c r="H21" s="66"/>
      <c r="I21" s="66"/>
      <c r="J21" s="66"/>
      <c r="K21" s="66"/>
      <c r="L21" s="70"/>
      <c r="M21" s="66"/>
      <c r="N21" s="66"/>
      <c r="O21" s="66"/>
      <c r="P21" s="66"/>
      <c r="Q21" s="66"/>
      <c r="R21" s="61"/>
      <c r="S21" s="61"/>
      <c r="T21" s="61"/>
      <c r="U21" s="60"/>
      <c r="V21" s="60"/>
      <c r="W21" s="60"/>
      <c r="X21" s="60"/>
      <c r="Y21" s="60"/>
      <c r="Z21" s="60"/>
      <c r="AA21" s="60"/>
      <c r="AB21" s="60"/>
      <c r="AC21" s="60"/>
      <c r="AD21" s="59"/>
      <c r="AE21" s="60"/>
      <c r="AF21" s="301"/>
      <c r="AG21" s="3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22"/>
      <c r="AY21" s="23"/>
    </row>
    <row r="22" spans="1:51" ht="35.25" customHeight="1">
      <c r="A22" s="154"/>
      <c r="B22" s="176"/>
      <c r="C22" s="131"/>
      <c r="D22" s="105" t="s">
        <v>99</v>
      </c>
      <c r="E22" s="65">
        <v>450000</v>
      </c>
      <c r="F22" s="71"/>
      <c r="G22" s="71"/>
      <c r="H22" s="66"/>
      <c r="I22" s="66"/>
      <c r="J22" s="66"/>
      <c r="K22" s="66"/>
      <c r="L22" s="70"/>
      <c r="M22" s="66"/>
      <c r="N22" s="66"/>
      <c r="O22" s="66"/>
      <c r="P22" s="66"/>
      <c r="Q22" s="66"/>
      <c r="R22" s="61"/>
      <c r="S22" s="61"/>
      <c r="T22" s="61"/>
      <c r="U22" s="60"/>
      <c r="V22" s="60"/>
      <c r="W22" s="60"/>
      <c r="X22" s="60"/>
      <c r="Y22" s="60"/>
      <c r="Z22" s="60"/>
      <c r="AA22" s="60"/>
      <c r="AB22" s="60"/>
      <c r="AC22" s="60"/>
      <c r="AD22" s="59"/>
      <c r="AE22" s="60"/>
      <c r="AF22" s="301"/>
      <c r="AG22" s="36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22"/>
      <c r="AY22" s="23"/>
    </row>
    <row r="23" spans="1:51" ht="37.5" customHeight="1">
      <c r="A23" s="154"/>
      <c r="B23" s="176"/>
      <c r="C23" s="131"/>
      <c r="D23" s="105" t="s">
        <v>100</v>
      </c>
      <c r="E23" s="65">
        <v>170000</v>
      </c>
      <c r="F23" s="71"/>
      <c r="G23" s="71"/>
      <c r="H23" s="66"/>
      <c r="I23" s="66"/>
      <c r="J23" s="66"/>
      <c r="K23" s="66"/>
      <c r="L23" s="70"/>
      <c r="M23" s="66"/>
      <c r="N23" s="66"/>
      <c r="O23" s="66"/>
      <c r="P23" s="66"/>
      <c r="Q23" s="66"/>
      <c r="R23" s="61"/>
      <c r="S23" s="61"/>
      <c r="T23" s="61"/>
      <c r="U23" s="60"/>
      <c r="V23" s="60"/>
      <c r="W23" s="60"/>
      <c r="X23" s="60"/>
      <c r="Y23" s="60"/>
      <c r="Z23" s="60"/>
      <c r="AA23" s="60"/>
      <c r="AB23" s="60"/>
      <c r="AC23" s="60"/>
      <c r="AD23" s="59"/>
      <c r="AE23" s="60"/>
      <c r="AF23" s="301"/>
      <c r="AG23" s="36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22"/>
      <c r="AY23" s="23"/>
    </row>
    <row r="24" spans="1:51" ht="39.75" customHeight="1">
      <c r="A24" s="154"/>
      <c r="B24" s="176"/>
      <c r="C24" s="131"/>
      <c r="D24" s="105" t="s">
        <v>101</v>
      </c>
      <c r="E24" s="65">
        <v>1000000</v>
      </c>
      <c r="F24" s="71"/>
      <c r="G24" s="71"/>
      <c r="H24" s="66"/>
      <c r="I24" s="66"/>
      <c r="J24" s="66"/>
      <c r="K24" s="66"/>
      <c r="L24" s="70"/>
      <c r="M24" s="66"/>
      <c r="N24" s="66"/>
      <c r="O24" s="66"/>
      <c r="P24" s="66"/>
      <c r="Q24" s="66"/>
      <c r="R24" s="61"/>
      <c r="S24" s="61"/>
      <c r="T24" s="61"/>
      <c r="U24" s="60"/>
      <c r="V24" s="60"/>
      <c r="W24" s="60"/>
      <c r="X24" s="60"/>
      <c r="Y24" s="60"/>
      <c r="Z24" s="60"/>
      <c r="AA24" s="60"/>
      <c r="AB24" s="60"/>
      <c r="AC24" s="60"/>
      <c r="AD24" s="59"/>
      <c r="AE24" s="60"/>
      <c r="AF24" s="301"/>
      <c r="AG24" s="36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22"/>
      <c r="AY24" s="23"/>
    </row>
    <row r="25" spans="1:51" ht="43.5" customHeight="1">
      <c r="A25" s="154"/>
      <c r="B25" s="176"/>
      <c r="C25" s="131"/>
      <c r="D25" s="234" t="s">
        <v>453</v>
      </c>
      <c r="E25" s="65"/>
      <c r="F25" s="71"/>
      <c r="G25" s="71"/>
      <c r="H25" s="66"/>
      <c r="I25" s="66"/>
      <c r="J25" s="66"/>
      <c r="K25" s="66"/>
      <c r="L25" s="70"/>
      <c r="M25" s="66"/>
      <c r="N25" s="66"/>
      <c r="O25" s="66"/>
      <c r="P25" s="66"/>
      <c r="Q25" s="66"/>
      <c r="R25" s="61"/>
      <c r="S25" s="61"/>
      <c r="T25" s="61"/>
      <c r="U25" s="60"/>
      <c r="V25" s="60"/>
      <c r="W25" s="60"/>
      <c r="X25" s="60"/>
      <c r="Y25" s="60"/>
      <c r="Z25" s="60"/>
      <c r="AA25" s="60"/>
      <c r="AB25" s="60"/>
      <c r="AC25" s="60"/>
      <c r="AD25" s="59"/>
      <c r="AE25" s="60"/>
      <c r="AF25" s="301"/>
      <c r="AG25" s="36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22"/>
      <c r="AY25" s="23"/>
    </row>
    <row r="26" spans="1:51" ht="67.5" customHeight="1">
      <c r="A26" s="154"/>
      <c r="B26" s="176"/>
      <c r="C26" s="131"/>
      <c r="D26" s="105" t="s">
        <v>102</v>
      </c>
      <c r="E26" s="65">
        <v>60000</v>
      </c>
      <c r="F26" s="71"/>
      <c r="G26" s="71"/>
      <c r="H26" s="66"/>
      <c r="I26" s="66"/>
      <c r="J26" s="66"/>
      <c r="K26" s="66"/>
      <c r="L26" s="70"/>
      <c r="M26" s="66"/>
      <c r="N26" s="66"/>
      <c r="O26" s="66"/>
      <c r="P26" s="70"/>
      <c r="Q26" s="66"/>
      <c r="R26" s="61"/>
      <c r="S26" s="61"/>
      <c r="T26" s="61"/>
      <c r="U26" s="60"/>
      <c r="V26" s="60"/>
      <c r="W26" s="60"/>
      <c r="X26" s="60"/>
      <c r="Y26" s="60"/>
      <c r="Z26" s="60"/>
      <c r="AA26" s="60"/>
      <c r="AB26" s="60"/>
      <c r="AC26" s="60"/>
      <c r="AD26" s="59"/>
      <c r="AE26" s="60"/>
      <c r="AF26" s="301"/>
      <c r="AG26" s="36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22"/>
      <c r="AY26" s="23"/>
    </row>
    <row r="27" spans="1:51" ht="72" customHeight="1">
      <c r="A27" s="154"/>
      <c r="B27" s="176"/>
      <c r="C27" s="131"/>
      <c r="D27" s="105" t="s">
        <v>104</v>
      </c>
      <c r="E27" s="65">
        <v>1000000</v>
      </c>
      <c r="F27" s="71"/>
      <c r="G27" s="71"/>
      <c r="H27" s="66"/>
      <c r="I27" s="66"/>
      <c r="J27" s="66"/>
      <c r="K27" s="66"/>
      <c r="L27" s="70"/>
      <c r="M27" s="66"/>
      <c r="N27" s="66"/>
      <c r="O27" s="66"/>
      <c r="P27" s="66"/>
      <c r="Q27" s="66"/>
      <c r="R27" s="61"/>
      <c r="S27" s="61"/>
      <c r="T27" s="61"/>
      <c r="U27" s="60"/>
      <c r="V27" s="60"/>
      <c r="W27" s="60"/>
      <c r="X27" s="60"/>
      <c r="Y27" s="60"/>
      <c r="Z27" s="60"/>
      <c r="AA27" s="60"/>
      <c r="AB27" s="60"/>
      <c r="AC27" s="60"/>
      <c r="AD27" s="59"/>
      <c r="AE27" s="60"/>
      <c r="AF27" s="301"/>
      <c r="AG27" s="3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22"/>
      <c r="AY27" s="23"/>
    </row>
    <row r="28" spans="1:51" s="228" customFormat="1" ht="35.25" customHeight="1">
      <c r="A28" s="237"/>
      <c r="B28" s="236"/>
      <c r="C28" s="238"/>
      <c r="D28" s="218" t="s">
        <v>105</v>
      </c>
      <c r="E28" s="219">
        <v>450000</v>
      </c>
      <c r="F28" s="220"/>
      <c r="G28" s="220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0"/>
      <c r="S28" s="220"/>
      <c r="T28" s="220"/>
      <c r="U28" s="222"/>
      <c r="V28" s="222"/>
      <c r="W28" s="222"/>
      <c r="X28" s="222"/>
      <c r="Y28" s="222"/>
      <c r="Z28" s="222"/>
      <c r="AA28" s="266"/>
      <c r="AB28" s="222"/>
      <c r="AC28" s="222"/>
      <c r="AD28" s="223"/>
      <c r="AE28" s="222"/>
      <c r="AF28" s="301"/>
      <c r="AG28" s="224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6"/>
      <c r="AY28" s="227"/>
    </row>
    <row r="29" spans="1:51" ht="34.5" customHeight="1">
      <c r="A29" s="154"/>
      <c r="B29" s="176"/>
      <c r="C29" s="131"/>
      <c r="D29" s="105" t="s">
        <v>99</v>
      </c>
      <c r="E29" s="65">
        <v>400000</v>
      </c>
      <c r="F29" s="71"/>
      <c r="G29" s="71"/>
      <c r="H29" s="66"/>
      <c r="I29" s="66"/>
      <c r="J29" s="66"/>
      <c r="K29" s="66"/>
      <c r="L29" s="70"/>
      <c r="M29" s="66"/>
      <c r="N29" s="66"/>
      <c r="O29" s="66"/>
      <c r="P29" s="66"/>
      <c r="Q29" s="66"/>
      <c r="R29" s="61"/>
      <c r="S29" s="61"/>
      <c r="T29" s="61"/>
      <c r="U29" s="60"/>
      <c r="V29" s="60"/>
      <c r="W29" s="60"/>
      <c r="X29" s="60"/>
      <c r="Y29" s="60"/>
      <c r="Z29" s="60"/>
      <c r="AA29" s="60"/>
      <c r="AB29" s="60"/>
      <c r="AC29" s="60"/>
      <c r="AD29" s="59"/>
      <c r="AE29" s="60"/>
      <c r="AF29" s="301"/>
      <c r="AG29" s="36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22"/>
      <c r="AY29" s="23"/>
    </row>
    <row r="30" spans="1:51" ht="50.25" customHeight="1">
      <c r="A30" s="154"/>
      <c r="B30" s="360"/>
      <c r="C30" s="313"/>
      <c r="D30" s="234" t="s">
        <v>112</v>
      </c>
      <c r="E30" s="65"/>
      <c r="F30" s="71"/>
      <c r="G30" s="71"/>
      <c r="H30" s="66"/>
      <c r="I30" s="66"/>
      <c r="J30" s="66"/>
      <c r="K30" s="66"/>
      <c r="L30" s="70"/>
      <c r="M30" s="66"/>
      <c r="N30" s="66"/>
      <c r="O30" s="66"/>
      <c r="P30" s="66"/>
      <c r="Q30" s="66"/>
      <c r="R30" s="61"/>
      <c r="S30" s="61"/>
      <c r="T30" s="61"/>
      <c r="U30" s="60"/>
      <c r="V30" s="60"/>
      <c r="W30" s="60"/>
      <c r="X30" s="60"/>
      <c r="Y30" s="60"/>
      <c r="Z30" s="60"/>
      <c r="AA30" s="60"/>
      <c r="AB30" s="60"/>
      <c r="AC30" s="60"/>
      <c r="AD30" s="59"/>
      <c r="AE30" s="60"/>
      <c r="AF30" s="301"/>
      <c r="AG30" s="36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22"/>
      <c r="AY30" s="23"/>
    </row>
    <row r="31" spans="1:51" ht="106.5" customHeight="1">
      <c r="A31" s="154"/>
      <c r="B31" s="330"/>
      <c r="C31" s="307"/>
      <c r="D31" s="105" t="s">
        <v>106</v>
      </c>
      <c r="E31" s="235">
        <v>1513302</v>
      </c>
      <c r="F31" s="71"/>
      <c r="G31" s="71"/>
      <c r="H31" s="66"/>
      <c r="I31" s="66"/>
      <c r="J31" s="66"/>
      <c r="K31" s="66"/>
      <c r="L31" s="70"/>
      <c r="M31" s="66"/>
      <c r="N31" s="66"/>
      <c r="O31" s="66"/>
      <c r="P31" s="66"/>
      <c r="Q31" s="66"/>
      <c r="R31" s="61"/>
      <c r="S31" s="61"/>
      <c r="T31" s="61"/>
      <c r="U31" s="60"/>
      <c r="V31" s="60"/>
      <c r="W31" s="60"/>
      <c r="X31" s="60"/>
      <c r="Y31" s="60"/>
      <c r="Z31" s="60"/>
      <c r="AA31" s="60"/>
      <c r="AB31" s="60"/>
      <c r="AC31" s="60"/>
      <c r="AD31" s="59"/>
      <c r="AE31" s="60"/>
      <c r="AF31" s="301"/>
      <c r="AG31" s="36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22"/>
      <c r="AY31" s="23"/>
    </row>
    <row r="32" spans="1:51" ht="24" customHeight="1">
      <c r="A32" s="154"/>
      <c r="B32" s="330"/>
      <c r="C32" s="131"/>
      <c r="D32" s="105" t="s">
        <v>107</v>
      </c>
      <c r="E32" s="65"/>
      <c r="F32" s="71"/>
      <c r="G32" s="71"/>
      <c r="H32" s="66"/>
      <c r="I32" s="66"/>
      <c r="J32" s="66"/>
      <c r="K32" s="66"/>
      <c r="L32" s="70"/>
      <c r="M32" s="66"/>
      <c r="N32" s="66"/>
      <c r="O32" s="66"/>
      <c r="P32" s="66"/>
      <c r="Q32" s="66"/>
      <c r="R32" s="61"/>
      <c r="S32" s="61"/>
      <c r="T32" s="61"/>
      <c r="U32" s="60"/>
      <c r="V32" s="60"/>
      <c r="W32" s="60"/>
      <c r="X32" s="60"/>
      <c r="Y32" s="60"/>
      <c r="Z32" s="60"/>
      <c r="AA32" s="60"/>
      <c r="AB32" s="60"/>
      <c r="AC32" s="60"/>
      <c r="AD32" s="59"/>
      <c r="AE32" s="60"/>
      <c r="AF32" s="301"/>
      <c r="AG32" s="3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2"/>
      <c r="AY32" s="23"/>
    </row>
    <row r="33" spans="1:51" ht="28.5" customHeight="1">
      <c r="A33" s="154"/>
      <c r="B33" s="330"/>
      <c r="C33" s="131"/>
      <c r="D33" s="105" t="s">
        <v>108</v>
      </c>
      <c r="E33" s="65">
        <v>347650</v>
      </c>
      <c r="F33" s="71"/>
      <c r="G33" s="71"/>
      <c r="H33" s="66"/>
      <c r="I33" s="66"/>
      <c r="J33" s="66"/>
      <c r="K33" s="66"/>
      <c r="L33" s="70"/>
      <c r="M33" s="66"/>
      <c r="N33" s="66"/>
      <c r="O33" s="66"/>
      <c r="P33" s="66"/>
      <c r="Q33" s="66"/>
      <c r="R33" s="61"/>
      <c r="S33" s="61"/>
      <c r="T33" s="61"/>
      <c r="U33" s="60"/>
      <c r="V33" s="60"/>
      <c r="W33" s="60"/>
      <c r="X33" s="60"/>
      <c r="Y33" s="60"/>
      <c r="Z33" s="60"/>
      <c r="AA33" s="60"/>
      <c r="AB33" s="60"/>
      <c r="AC33" s="60"/>
      <c r="AD33" s="59"/>
      <c r="AE33" s="60"/>
      <c r="AF33" s="301"/>
      <c r="AG33" s="3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22"/>
      <c r="AY33" s="23"/>
    </row>
    <row r="34" spans="1:51" ht="30" customHeight="1">
      <c r="A34" s="154"/>
      <c r="B34" s="330"/>
      <c r="C34" s="131"/>
      <c r="D34" s="105" t="s">
        <v>109</v>
      </c>
      <c r="E34" s="65">
        <v>27917</v>
      </c>
      <c r="F34" s="71"/>
      <c r="G34" s="71"/>
      <c r="H34" s="66"/>
      <c r="I34" s="66"/>
      <c r="J34" s="66"/>
      <c r="K34" s="66"/>
      <c r="L34" s="70"/>
      <c r="M34" s="66"/>
      <c r="N34" s="66"/>
      <c r="O34" s="66"/>
      <c r="P34" s="66"/>
      <c r="Q34" s="66"/>
      <c r="R34" s="61"/>
      <c r="S34" s="61"/>
      <c r="T34" s="61"/>
      <c r="U34" s="60"/>
      <c r="V34" s="60"/>
      <c r="W34" s="60"/>
      <c r="X34" s="60"/>
      <c r="Y34" s="60"/>
      <c r="Z34" s="60"/>
      <c r="AA34" s="60"/>
      <c r="AB34" s="60"/>
      <c r="AC34" s="60"/>
      <c r="AD34" s="59"/>
      <c r="AE34" s="60"/>
      <c r="AF34" s="301"/>
      <c r="AG34" s="3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2"/>
      <c r="AY34" s="23"/>
    </row>
    <row r="35" spans="1:51" ht="26.25" customHeight="1">
      <c r="A35" s="154"/>
      <c r="B35" s="176"/>
      <c r="C35" s="131"/>
      <c r="D35" s="105" t="s">
        <v>110</v>
      </c>
      <c r="E35" s="65">
        <v>16250</v>
      </c>
      <c r="F35" s="71"/>
      <c r="G35" s="71"/>
      <c r="H35" s="66"/>
      <c r="I35" s="66"/>
      <c r="J35" s="66"/>
      <c r="K35" s="66"/>
      <c r="L35" s="70"/>
      <c r="M35" s="66"/>
      <c r="N35" s="66"/>
      <c r="O35" s="66"/>
      <c r="P35" s="66"/>
      <c r="Q35" s="66"/>
      <c r="R35" s="61"/>
      <c r="S35" s="61"/>
      <c r="T35" s="61"/>
      <c r="U35" s="60"/>
      <c r="V35" s="60"/>
      <c r="W35" s="60"/>
      <c r="X35" s="60"/>
      <c r="Y35" s="60"/>
      <c r="Z35" s="60"/>
      <c r="AA35" s="60"/>
      <c r="AB35" s="60"/>
      <c r="AC35" s="60"/>
      <c r="AD35" s="59"/>
      <c r="AE35" s="60"/>
      <c r="AF35" s="301"/>
      <c r="AG35" s="3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2"/>
      <c r="AY35" s="23"/>
    </row>
    <row r="36" spans="1:51" ht="34.5" customHeight="1">
      <c r="A36" s="154"/>
      <c r="B36" s="176"/>
      <c r="C36" s="131"/>
      <c r="D36" s="105" t="s">
        <v>111</v>
      </c>
      <c r="E36" s="65">
        <v>141667</v>
      </c>
      <c r="F36" s="71"/>
      <c r="G36" s="71"/>
      <c r="H36" s="66"/>
      <c r="I36" s="66"/>
      <c r="J36" s="66"/>
      <c r="K36" s="66"/>
      <c r="L36" s="70"/>
      <c r="M36" s="66"/>
      <c r="N36" s="66"/>
      <c r="O36" s="66"/>
      <c r="P36" s="66"/>
      <c r="Q36" s="66"/>
      <c r="R36" s="61"/>
      <c r="S36" s="61"/>
      <c r="T36" s="61"/>
      <c r="U36" s="60"/>
      <c r="V36" s="60"/>
      <c r="W36" s="60"/>
      <c r="X36" s="60"/>
      <c r="Y36" s="60"/>
      <c r="Z36" s="60"/>
      <c r="AA36" s="60"/>
      <c r="AB36" s="60"/>
      <c r="AC36" s="60"/>
      <c r="AD36" s="59"/>
      <c r="AE36" s="60"/>
      <c r="AF36" s="301"/>
      <c r="AG36" s="3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2"/>
      <c r="AY36" s="23"/>
    </row>
    <row r="37" spans="1:51" ht="28.5" customHeight="1">
      <c r="A37" s="154"/>
      <c r="B37" s="176"/>
      <c r="C37" s="131"/>
      <c r="D37" s="234" t="s">
        <v>116</v>
      </c>
      <c r="E37" s="65"/>
      <c r="F37" s="71"/>
      <c r="G37" s="71"/>
      <c r="H37" s="66"/>
      <c r="I37" s="66"/>
      <c r="J37" s="66"/>
      <c r="K37" s="66"/>
      <c r="L37" s="70"/>
      <c r="M37" s="66"/>
      <c r="N37" s="66"/>
      <c r="O37" s="66"/>
      <c r="P37" s="66"/>
      <c r="Q37" s="66"/>
      <c r="R37" s="61"/>
      <c r="S37" s="61"/>
      <c r="T37" s="61"/>
      <c r="U37" s="60"/>
      <c r="V37" s="60"/>
      <c r="W37" s="60"/>
      <c r="X37" s="60"/>
      <c r="Y37" s="60"/>
      <c r="Z37" s="60"/>
      <c r="AA37" s="60"/>
      <c r="AB37" s="60"/>
      <c r="AC37" s="60"/>
      <c r="AD37" s="59"/>
      <c r="AE37" s="60"/>
      <c r="AF37" s="301"/>
      <c r="AG37" s="3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22"/>
      <c r="AY37" s="23"/>
    </row>
    <row r="38" spans="1:51" ht="70.5" customHeight="1">
      <c r="A38" s="154"/>
      <c r="B38" s="176"/>
      <c r="C38" s="131"/>
      <c r="D38" s="105" t="s">
        <v>113</v>
      </c>
      <c r="E38" s="65">
        <v>1100000</v>
      </c>
      <c r="F38" s="71"/>
      <c r="G38" s="71"/>
      <c r="H38" s="66"/>
      <c r="I38" s="66"/>
      <c r="J38" s="66"/>
      <c r="K38" s="66"/>
      <c r="L38" s="70"/>
      <c r="M38" s="66"/>
      <c r="N38" s="66"/>
      <c r="O38" s="66"/>
      <c r="P38" s="66"/>
      <c r="Q38" s="66"/>
      <c r="R38" s="61"/>
      <c r="S38" s="61"/>
      <c r="T38" s="61"/>
      <c r="U38" s="60"/>
      <c r="V38" s="60"/>
      <c r="W38" s="60"/>
      <c r="X38" s="60"/>
      <c r="Y38" s="60"/>
      <c r="Z38" s="60"/>
      <c r="AA38" s="60"/>
      <c r="AB38" s="60"/>
      <c r="AC38" s="60"/>
      <c r="AD38" s="59"/>
      <c r="AE38" s="60"/>
      <c r="AF38" s="301"/>
      <c r="AG38" s="3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22"/>
      <c r="AY38" s="23"/>
    </row>
    <row r="39" spans="1:51" ht="75" customHeight="1">
      <c r="A39" s="154"/>
      <c r="B39" s="176"/>
      <c r="C39" s="131"/>
      <c r="D39" s="105" t="s">
        <v>114</v>
      </c>
      <c r="E39" s="65">
        <v>200000</v>
      </c>
      <c r="F39" s="71"/>
      <c r="G39" s="71"/>
      <c r="H39" s="66"/>
      <c r="I39" s="66"/>
      <c r="J39" s="66"/>
      <c r="K39" s="66"/>
      <c r="L39" s="70"/>
      <c r="M39" s="66"/>
      <c r="N39" s="66"/>
      <c r="O39" s="66"/>
      <c r="P39" s="66"/>
      <c r="Q39" s="66"/>
      <c r="R39" s="61"/>
      <c r="S39" s="61"/>
      <c r="T39" s="61"/>
      <c r="U39" s="60"/>
      <c r="V39" s="60"/>
      <c r="W39" s="60"/>
      <c r="X39" s="60"/>
      <c r="Y39" s="60"/>
      <c r="Z39" s="60"/>
      <c r="AA39" s="60"/>
      <c r="AB39" s="60"/>
      <c r="AC39" s="60"/>
      <c r="AD39" s="59"/>
      <c r="AE39" s="60"/>
      <c r="AF39" s="301"/>
      <c r="AG39" s="3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2"/>
      <c r="AY39" s="23"/>
    </row>
    <row r="40" spans="1:51" ht="44.25" customHeight="1">
      <c r="A40" s="151"/>
      <c r="B40" s="146"/>
      <c r="C40" s="74"/>
      <c r="D40" s="105" t="s">
        <v>115</v>
      </c>
      <c r="E40" s="65">
        <v>100000</v>
      </c>
      <c r="F40" s="71"/>
      <c r="G40" s="71"/>
      <c r="H40" s="66"/>
      <c r="I40" s="66"/>
      <c r="J40" s="66"/>
      <c r="K40" s="66"/>
      <c r="L40" s="70"/>
      <c r="M40" s="66"/>
      <c r="N40" s="66"/>
      <c r="O40" s="66"/>
      <c r="P40" s="66"/>
      <c r="Q40" s="66"/>
      <c r="R40" s="61"/>
      <c r="S40" s="61"/>
      <c r="T40" s="61"/>
      <c r="U40" s="60"/>
      <c r="V40" s="60"/>
      <c r="W40" s="60"/>
      <c r="X40" s="60"/>
      <c r="Y40" s="60"/>
      <c r="Z40" s="60"/>
      <c r="AA40" s="60"/>
      <c r="AB40" s="60"/>
      <c r="AC40" s="60"/>
      <c r="AD40" s="59"/>
      <c r="AE40" s="60"/>
      <c r="AF40" s="301"/>
      <c r="AG40" s="3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2"/>
      <c r="AY40" s="23"/>
    </row>
    <row r="41" spans="1:51" ht="151.5" customHeight="1">
      <c r="A41" s="76" t="s">
        <v>6</v>
      </c>
      <c r="B41" s="133" t="s">
        <v>117</v>
      </c>
      <c r="C41" s="63" t="s">
        <v>118</v>
      </c>
      <c r="D41" s="105" t="s">
        <v>119</v>
      </c>
      <c r="E41" s="65">
        <v>150000</v>
      </c>
      <c r="F41" s="71"/>
      <c r="G41" s="71"/>
      <c r="H41" s="66"/>
      <c r="I41" s="66"/>
      <c r="J41" s="66"/>
      <c r="K41" s="66"/>
      <c r="L41" s="70"/>
      <c r="M41" s="66"/>
      <c r="N41" s="66"/>
      <c r="O41" s="66"/>
      <c r="P41" s="66"/>
      <c r="Q41" s="66"/>
      <c r="R41" s="61"/>
      <c r="S41" s="61"/>
      <c r="T41" s="61"/>
      <c r="U41" s="60"/>
      <c r="V41" s="60"/>
      <c r="W41" s="60"/>
      <c r="X41" s="60"/>
      <c r="Y41" s="60"/>
      <c r="Z41" s="60"/>
      <c r="AA41" s="60"/>
      <c r="AB41" s="60"/>
      <c r="AC41" s="60"/>
      <c r="AD41" s="59"/>
      <c r="AE41" s="60"/>
      <c r="AF41" s="302"/>
      <c r="AG41" s="3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22"/>
      <c r="AY41" s="23"/>
    </row>
    <row r="42" spans="1:51" ht="194.25" customHeight="1">
      <c r="A42" s="76" t="s">
        <v>7</v>
      </c>
      <c r="B42" s="133" t="s">
        <v>479</v>
      </c>
      <c r="C42" s="63" t="s">
        <v>120</v>
      </c>
      <c r="D42" s="218" t="s">
        <v>480</v>
      </c>
      <c r="E42" s="65">
        <v>500000</v>
      </c>
      <c r="F42" s="71"/>
      <c r="G42" s="71"/>
      <c r="H42" s="66"/>
      <c r="I42" s="66"/>
      <c r="J42" s="66"/>
      <c r="K42" s="66"/>
      <c r="L42" s="70"/>
      <c r="M42" s="66"/>
      <c r="N42" s="66">
        <v>50000</v>
      </c>
      <c r="O42" s="66"/>
      <c r="P42" s="66"/>
      <c r="Q42" s="66"/>
      <c r="R42" s="61"/>
      <c r="S42" s="61"/>
      <c r="T42" s="61"/>
      <c r="U42" s="60"/>
      <c r="V42" s="60"/>
      <c r="W42" s="60"/>
      <c r="X42" s="60"/>
      <c r="Y42" s="60"/>
      <c r="Z42" s="60"/>
      <c r="AA42" s="60"/>
      <c r="AB42" s="60"/>
      <c r="AC42" s="60"/>
      <c r="AD42" s="59"/>
      <c r="AE42" s="60"/>
      <c r="AF42" s="290" t="s">
        <v>454</v>
      </c>
      <c r="AG42" s="3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2"/>
      <c r="AY42" s="23"/>
    </row>
    <row r="43" spans="1:51" ht="99.75" customHeight="1">
      <c r="A43" s="76" t="s">
        <v>130</v>
      </c>
      <c r="B43" s="133" t="s">
        <v>121</v>
      </c>
      <c r="C43" s="63" t="s">
        <v>122</v>
      </c>
      <c r="D43" s="105" t="s">
        <v>123</v>
      </c>
      <c r="E43" s="65">
        <v>203032.5</v>
      </c>
      <c r="F43" s="71"/>
      <c r="G43" s="71"/>
      <c r="H43" s="66"/>
      <c r="I43" s="66"/>
      <c r="J43" s="66"/>
      <c r="K43" s="66"/>
      <c r="L43" s="70"/>
      <c r="M43" s="66"/>
      <c r="N43" s="66"/>
      <c r="O43" s="66"/>
      <c r="P43" s="66"/>
      <c r="Q43" s="66"/>
      <c r="R43" s="61"/>
      <c r="S43" s="61"/>
      <c r="T43" s="61"/>
      <c r="U43" s="60"/>
      <c r="V43" s="60"/>
      <c r="W43" s="60"/>
      <c r="X43" s="60"/>
      <c r="Y43" s="60"/>
      <c r="Z43" s="60"/>
      <c r="AA43" s="60"/>
      <c r="AB43" s="60"/>
      <c r="AC43" s="60"/>
      <c r="AD43" s="59"/>
      <c r="AE43" s="60"/>
      <c r="AF43" s="59"/>
      <c r="AG43" s="36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22"/>
      <c r="AY43" s="23"/>
    </row>
    <row r="44" spans="1:51" ht="116.25" customHeight="1">
      <c r="A44" s="157" t="s">
        <v>131</v>
      </c>
      <c r="B44" s="132" t="s">
        <v>167</v>
      </c>
      <c r="C44" s="68" t="s">
        <v>168</v>
      </c>
      <c r="D44" s="105" t="s">
        <v>134</v>
      </c>
      <c r="E44" s="65"/>
      <c r="F44" s="71"/>
      <c r="G44" s="71"/>
      <c r="H44" s="66"/>
      <c r="I44" s="66"/>
      <c r="J44" s="66"/>
      <c r="K44" s="66"/>
      <c r="L44" s="70"/>
      <c r="M44" s="66"/>
      <c r="N44" s="66"/>
      <c r="O44" s="66"/>
      <c r="P44" s="66"/>
      <c r="Q44" s="66"/>
      <c r="R44" s="61"/>
      <c r="S44" s="61"/>
      <c r="T44" s="61"/>
      <c r="U44" s="60"/>
      <c r="V44" s="60"/>
      <c r="W44" s="60"/>
      <c r="X44" s="60"/>
      <c r="Y44" s="60"/>
      <c r="Z44" s="60"/>
      <c r="AA44" s="60"/>
      <c r="AB44" s="60"/>
      <c r="AC44" s="60"/>
      <c r="AD44" s="59"/>
      <c r="AE44" s="60"/>
      <c r="AF44" s="59"/>
      <c r="AG44" s="3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2"/>
      <c r="AY44" s="23"/>
    </row>
    <row r="45" spans="1:51" ht="26.25" customHeight="1">
      <c r="A45" s="154"/>
      <c r="B45" s="176"/>
      <c r="C45" s="131"/>
      <c r="D45" s="105" t="s">
        <v>132</v>
      </c>
      <c r="E45" s="65">
        <v>162020</v>
      </c>
      <c r="F45" s="71"/>
      <c r="G45" s="71"/>
      <c r="H45" s="66"/>
      <c r="I45" s="66"/>
      <c r="J45" s="66"/>
      <c r="K45" s="66"/>
      <c r="L45" s="70"/>
      <c r="M45" s="66"/>
      <c r="N45" s="66">
        <v>61800</v>
      </c>
      <c r="O45" s="66"/>
      <c r="P45" s="66"/>
      <c r="Q45" s="66"/>
      <c r="R45" s="61"/>
      <c r="S45" s="61"/>
      <c r="T45" s="61"/>
      <c r="U45" s="60"/>
      <c r="V45" s="60"/>
      <c r="W45" s="60"/>
      <c r="X45" s="60"/>
      <c r="Y45" s="60"/>
      <c r="Z45" s="60"/>
      <c r="AA45" s="60"/>
      <c r="AB45" s="60"/>
      <c r="AC45" s="60"/>
      <c r="AD45" s="59"/>
      <c r="AE45" s="60"/>
      <c r="AF45" s="384" t="s">
        <v>485</v>
      </c>
      <c r="AG45" s="36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22"/>
      <c r="AY45" s="23"/>
    </row>
    <row r="46" spans="1:51" ht="24" customHeight="1">
      <c r="A46" s="154"/>
      <c r="B46" s="176"/>
      <c r="C46" s="131"/>
      <c r="D46" s="105" t="s">
        <v>133</v>
      </c>
      <c r="E46" s="65">
        <v>35636</v>
      </c>
      <c r="F46" s="71"/>
      <c r="G46" s="71"/>
      <c r="H46" s="66"/>
      <c r="I46" s="66"/>
      <c r="J46" s="66"/>
      <c r="K46" s="66"/>
      <c r="L46" s="70"/>
      <c r="M46" s="66"/>
      <c r="N46" s="66">
        <v>13596</v>
      </c>
      <c r="O46" s="66"/>
      <c r="P46" s="66"/>
      <c r="Q46" s="66"/>
      <c r="R46" s="61"/>
      <c r="S46" s="61"/>
      <c r="T46" s="61"/>
      <c r="U46" s="60"/>
      <c r="V46" s="60"/>
      <c r="W46" s="60"/>
      <c r="X46" s="60"/>
      <c r="Y46" s="60"/>
      <c r="Z46" s="60"/>
      <c r="AA46" s="60"/>
      <c r="AB46" s="60"/>
      <c r="AC46" s="60"/>
      <c r="AD46" s="59"/>
      <c r="AE46" s="60"/>
      <c r="AF46" s="391"/>
      <c r="AG46" s="36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22"/>
      <c r="AY46" s="23"/>
    </row>
    <row r="47" spans="1:51" ht="47.25" customHeight="1">
      <c r="A47" s="157" t="s">
        <v>135</v>
      </c>
      <c r="B47" s="132" t="s">
        <v>136</v>
      </c>
      <c r="C47" s="68" t="s">
        <v>137</v>
      </c>
      <c r="D47" s="105" t="s">
        <v>138</v>
      </c>
      <c r="E47" s="65"/>
      <c r="F47" s="71"/>
      <c r="G47" s="71"/>
      <c r="H47" s="66"/>
      <c r="I47" s="66"/>
      <c r="J47" s="66"/>
      <c r="K47" s="66"/>
      <c r="L47" s="70"/>
      <c r="M47" s="66"/>
      <c r="N47" s="66"/>
      <c r="O47" s="66"/>
      <c r="P47" s="66"/>
      <c r="Q47" s="66"/>
      <c r="R47" s="61"/>
      <c r="S47" s="61"/>
      <c r="T47" s="61"/>
      <c r="U47" s="60"/>
      <c r="V47" s="60"/>
      <c r="W47" s="60"/>
      <c r="X47" s="60"/>
      <c r="Y47" s="60"/>
      <c r="Z47" s="60"/>
      <c r="AA47" s="60"/>
      <c r="AB47" s="60"/>
      <c r="AC47" s="60"/>
      <c r="AD47" s="59"/>
      <c r="AE47" s="60"/>
      <c r="AF47" s="59"/>
      <c r="AG47" s="3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2"/>
      <c r="AY47" s="23"/>
    </row>
    <row r="48" spans="1:51" ht="63.75" customHeight="1">
      <c r="A48" s="154"/>
      <c r="B48" s="176"/>
      <c r="C48" s="131"/>
      <c r="D48" s="105" t="s">
        <v>139</v>
      </c>
      <c r="E48" s="65">
        <f>230582+15356</f>
        <v>245938</v>
      </c>
      <c r="F48" s="71"/>
      <c r="G48" s="71"/>
      <c r="H48" s="66"/>
      <c r="I48" s="66"/>
      <c r="J48" s="66"/>
      <c r="K48" s="66"/>
      <c r="L48" s="70"/>
      <c r="M48" s="66"/>
      <c r="N48" s="66"/>
      <c r="O48" s="66"/>
      <c r="P48" s="66"/>
      <c r="Q48" s="66"/>
      <c r="R48" s="61"/>
      <c r="S48" s="61"/>
      <c r="T48" s="61"/>
      <c r="U48" s="60"/>
      <c r="V48" s="60"/>
      <c r="W48" s="60"/>
      <c r="X48" s="60"/>
      <c r="Y48" s="60"/>
      <c r="Z48" s="60"/>
      <c r="AA48" s="60"/>
      <c r="AB48" s="60"/>
      <c r="AC48" s="60"/>
      <c r="AD48" s="59"/>
      <c r="AE48" s="60"/>
      <c r="AF48" s="59"/>
      <c r="AG48" s="36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22"/>
      <c r="AY48" s="23"/>
    </row>
    <row r="49" spans="1:51" ht="55.5" customHeight="1">
      <c r="A49" s="154"/>
      <c r="B49" s="176"/>
      <c r="C49" s="131"/>
      <c r="D49" s="105" t="s">
        <v>140</v>
      </c>
      <c r="E49" s="65">
        <v>191155</v>
      </c>
      <c r="F49" s="71"/>
      <c r="G49" s="71"/>
      <c r="H49" s="66"/>
      <c r="I49" s="66"/>
      <c r="J49" s="66"/>
      <c r="K49" s="66"/>
      <c r="L49" s="70"/>
      <c r="M49" s="66"/>
      <c r="N49" s="66">
        <v>30000</v>
      </c>
      <c r="O49" s="66"/>
      <c r="P49" s="66"/>
      <c r="Q49" s="66"/>
      <c r="R49" s="61"/>
      <c r="S49" s="61"/>
      <c r="T49" s="61"/>
      <c r="U49" s="60"/>
      <c r="V49" s="60"/>
      <c r="W49" s="60"/>
      <c r="X49" s="60"/>
      <c r="Y49" s="60"/>
      <c r="Z49" s="60"/>
      <c r="AA49" s="60"/>
      <c r="AB49" s="60"/>
      <c r="AC49" s="60"/>
      <c r="AD49" s="59"/>
      <c r="AE49" s="60"/>
      <c r="AF49" s="59"/>
      <c r="AG49" s="36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22"/>
      <c r="AY49" s="23"/>
    </row>
    <row r="50" spans="1:51" ht="32.25" customHeight="1">
      <c r="A50" s="154"/>
      <c r="B50" s="176"/>
      <c r="C50" s="131"/>
      <c r="D50" s="105" t="s">
        <v>141</v>
      </c>
      <c r="E50" s="65">
        <v>80106</v>
      </c>
      <c r="F50" s="71"/>
      <c r="G50" s="71"/>
      <c r="H50" s="66"/>
      <c r="I50" s="66"/>
      <c r="J50" s="66"/>
      <c r="K50" s="66"/>
      <c r="L50" s="70"/>
      <c r="M50" s="66"/>
      <c r="N50" s="66">
        <v>20000</v>
      </c>
      <c r="O50" s="66"/>
      <c r="P50" s="66"/>
      <c r="Q50" s="66"/>
      <c r="R50" s="61"/>
      <c r="S50" s="61"/>
      <c r="T50" s="61"/>
      <c r="U50" s="60"/>
      <c r="V50" s="60"/>
      <c r="W50" s="60"/>
      <c r="X50" s="60"/>
      <c r="Y50" s="60"/>
      <c r="Z50" s="60"/>
      <c r="AA50" s="60"/>
      <c r="AB50" s="60"/>
      <c r="AC50" s="60"/>
      <c r="AD50" s="59"/>
      <c r="AE50" s="60"/>
      <c r="AF50" s="59"/>
      <c r="AG50" s="36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22"/>
      <c r="AY50" s="23"/>
    </row>
    <row r="51" spans="1:51" ht="154.5" customHeight="1">
      <c r="A51" s="154"/>
      <c r="B51" s="176"/>
      <c r="C51" s="131"/>
      <c r="D51" s="105" t="s">
        <v>146</v>
      </c>
      <c r="E51" s="65">
        <v>30589</v>
      </c>
      <c r="F51" s="71"/>
      <c r="G51" s="71"/>
      <c r="H51" s="66"/>
      <c r="I51" s="66"/>
      <c r="J51" s="66"/>
      <c r="K51" s="66"/>
      <c r="L51" s="70"/>
      <c r="M51" s="66"/>
      <c r="N51" s="66"/>
      <c r="O51" s="66"/>
      <c r="P51" s="66"/>
      <c r="Q51" s="66"/>
      <c r="R51" s="61"/>
      <c r="S51" s="61"/>
      <c r="T51" s="61"/>
      <c r="U51" s="60"/>
      <c r="V51" s="60"/>
      <c r="W51" s="60"/>
      <c r="X51" s="60"/>
      <c r="Y51" s="60"/>
      <c r="Z51" s="60"/>
      <c r="AA51" s="60"/>
      <c r="AB51" s="60"/>
      <c r="AC51" s="60"/>
      <c r="AD51" s="59"/>
      <c r="AE51" s="60"/>
      <c r="AF51" s="59"/>
      <c r="AG51" s="36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2"/>
      <c r="AY51" s="23"/>
    </row>
    <row r="52" spans="1:51" ht="32.25" customHeight="1">
      <c r="A52" s="151"/>
      <c r="B52" s="146"/>
      <c r="C52" s="74"/>
      <c r="D52" s="105" t="s">
        <v>147</v>
      </c>
      <c r="E52" s="65">
        <v>161</v>
      </c>
      <c r="F52" s="71"/>
      <c r="G52" s="71"/>
      <c r="H52" s="66"/>
      <c r="I52" s="66"/>
      <c r="J52" s="66"/>
      <c r="K52" s="66"/>
      <c r="L52" s="70"/>
      <c r="M52" s="66"/>
      <c r="N52" s="66"/>
      <c r="O52" s="66"/>
      <c r="P52" s="66"/>
      <c r="Q52" s="66"/>
      <c r="R52" s="61"/>
      <c r="S52" s="61"/>
      <c r="T52" s="61"/>
      <c r="U52" s="60"/>
      <c r="V52" s="60"/>
      <c r="W52" s="60"/>
      <c r="X52" s="60"/>
      <c r="Y52" s="60"/>
      <c r="Z52" s="60"/>
      <c r="AA52" s="60"/>
      <c r="AB52" s="60"/>
      <c r="AC52" s="60"/>
      <c r="AD52" s="59"/>
      <c r="AE52" s="60"/>
      <c r="AF52" s="59"/>
      <c r="AG52" s="36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2"/>
      <c r="AY52" s="23"/>
    </row>
    <row r="53" spans="1:51" ht="87" customHeight="1">
      <c r="A53" s="154" t="s">
        <v>142</v>
      </c>
      <c r="B53" s="132" t="s">
        <v>204</v>
      </c>
      <c r="C53" s="260" t="s">
        <v>205</v>
      </c>
      <c r="D53" s="105" t="s">
        <v>169</v>
      </c>
      <c r="E53" s="65"/>
      <c r="F53" s="71"/>
      <c r="G53" s="71"/>
      <c r="H53" s="66"/>
      <c r="I53" s="66"/>
      <c r="J53" s="66"/>
      <c r="K53" s="66"/>
      <c r="L53" s="70"/>
      <c r="M53" s="66"/>
      <c r="N53" s="66"/>
      <c r="O53" s="66"/>
      <c r="P53" s="66"/>
      <c r="Q53" s="66"/>
      <c r="R53" s="61"/>
      <c r="S53" s="61"/>
      <c r="T53" s="61"/>
      <c r="U53" s="60"/>
      <c r="V53" s="60"/>
      <c r="W53" s="60"/>
      <c r="X53" s="60"/>
      <c r="Y53" s="60"/>
      <c r="Z53" s="60"/>
      <c r="AA53" s="60"/>
      <c r="AB53" s="60"/>
      <c r="AC53" s="60"/>
      <c r="AD53" s="59"/>
      <c r="AE53" s="60"/>
      <c r="AF53" s="59" t="s">
        <v>484</v>
      </c>
      <c r="AG53" s="36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22"/>
      <c r="AY53" s="23"/>
    </row>
    <row r="54" spans="1:51" ht="93" customHeight="1">
      <c r="A54" s="154"/>
      <c r="B54" s="176"/>
      <c r="C54" s="131"/>
      <c r="D54" s="105" t="s">
        <v>170</v>
      </c>
      <c r="E54" s="65">
        <v>105860</v>
      </c>
      <c r="F54" s="71"/>
      <c r="G54" s="71"/>
      <c r="H54" s="66"/>
      <c r="I54" s="66"/>
      <c r="J54" s="66"/>
      <c r="K54" s="66"/>
      <c r="L54" s="70"/>
      <c r="M54" s="66"/>
      <c r="N54" s="66"/>
      <c r="O54" s="66"/>
      <c r="P54" s="66"/>
      <c r="Q54" s="66"/>
      <c r="R54" s="61"/>
      <c r="S54" s="61"/>
      <c r="T54" s="61"/>
      <c r="U54" s="60"/>
      <c r="V54" s="60"/>
      <c r="W54" s="60"/>
      <c r="X54" s="60"/>
      <c r="Y54" s="60"/>
      <c r="Z54" s="60"/>
      <c r="AA54" s="60"/>
      <c r="AB54" s="60"/>
      <c r="AC54" s="60"/>
      <c r="AD54" s="59"/>
      <c r="AE54" s="60"/>
      <c r="AF54" s="59"/>
      <c r="AG54" s="36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22"/>
      <c r="AY54" s="23"/>
    </row>
    <row r="55" spans="1:51" ht="71.25" customHeight="1">
      <c r="A55" s="154"/>
      <c r="B55" s="176"/>
      <c r="C55" s="131"/>
      <c r="D55" s="105" t="s">
        <v>171</v>
      </c>
      <c r="E55" s="65">
        <v>9460</v>
      </c>
      <c r="F55" s="71"/>
      <c r="G55" s="71"/>
      <c r="H55" s="66"/>
      <c r="I55" s="66"/>
      <c r="J55" s="66"/>
      <c r="K55" s="66"/>
      <c r="L55" s="70"/>
      <c r="M55" s="66"/>
      <c r="N55" s="66">
        <v>9460</v>
      </c>
      <c r="O55" s="66"/>
      <c r="P55" s="66"/>
      <c r="Q55" s="66"/>
      <c r="R55" s="61"/>
      <c r="S55" s="61"/>
      <c r="T55" s="61"/>
      <c r="U55" s="60"/>
      <c r="V55" s="60"/>
      <c r="W55" s="60"/>
      <c r="X55" s="60"/>
      <c r="Y55" s="60"/>
      <c r="Z55" s="60"/>
      <c r="AA55" s="60"/>
      <c r="AB55" s="60"/>
      <c r="AC55" s="60"/>
      <c r="AD55" s="59"/>
      <c r="AE55" s="60"/>
      <c r="AF55" s="59"/>
      <c r="AG55" s="36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22"/>
      <c r="AY55" s="23"/>
    </row>
    <row r="56" spans="1:51" ht="135" customHeight="1">
      <c r="A56" s="151"/>
      <c r="B56" s="146"/>
      <c r="C56" s="74"/>
      <c r="D56" s="105" t="s">
        <v>172</v>
      </c>
      <c r="E56" s="65">
        <v>100000</v>
      </c>
      <c r="F56" s="71"/>
      <c r="G56" s="71"/>
      <c r="H56" s="66"/>
      <c r="I56" s="66"/>
      <c r="J56" s="66"/>
      <c r="K56" s="66"/>
      <c r="L56" s="70"/>
      <c r="M56" s="66"/>
      <c r="N56" s="66"/>
      <c r="O56" s="66"/>
      <c r="P56" s="66"/>
      <c r="Q56" s="66"/>
      <c r="R56" s="61"/>
      <c r="S56" s="61"/>
      <c r="T56" s="61"/>
      <c r="U56" s="60"/>
      <c r="V56" s="60"/>
      <c r="W56" s="60"/>
      <c r="X56" s="60"/>
      <c r="Y56" s="60"/>
      <c r="Z56" s="60"/>
      <c r="AA56" s="60"/>
      <c r="AB56" s="60"/>
      <c r="AC56" s="60"/>
      <c r="AD56" s="59"/>
      <c r="AE56" s="60"/>
      <c r="AF56" s="59"/>
      <c r="AG56" s="36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22"/>
      <c r="AY56" s="23"/>
    </row>
    <row r="57" spans="1:51" ht="86.25" customHeight="1">
      <c r="A57" s="154" t="s">
        <v>148</v>
      </c>
      <c r="B57" s="132" t="s">
        <v>206</v>
      </c>
      <c r="C57" s="68" t="s">
        <v>205</v>
      </c>
      <c r="D57" s="105" t="s">
        <v>149</v>
      </c>
      <c r="E57" s="65"/>
      <c r="F57" s="71"/>
      <c r="G57" s="71"/>
      <c r="H57" s="66"/>
      <c r="I57" s="66"/>
      <c r="J57" s="66"/>
      <c r="K57" s="66"/>
      <c r="L57" s="70"/>
      <c r="M57" s="66"/>
      <c r="N57" s="66"/>
      <c r="O57" s="66"/>
      <c r="P57" s="66"/>
      <c r="Q57" s="66"/>
      <c r="R57" s="61"/>
      <c r="S57" s="61"/>
      <c r="T57" s="61"/>
      <c r="U57" s="60"/>
      <c r="V57" s="60"/>
      <c r="W57" s="60"/>
      <c r="X57" s="60"/>
      <c r="Y57" s="60"/>
      <c r="Z57" s="60"/>
      <c r="AA57" s="60"/>
      <c r="AB57" s="60"/>
      <c r="AC57" s="60"/>
      <c r="AD57" s="59"/>
      <c r="AE57" s="60"/>
      <c r="AF57" s="59" t="s">
        <v>359</v>
      </c>
      <c r="AG57" s="36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22"/>
      <c r="AY57" s="23"/>
    </row>
    <row r="58" spans="1:51" ht="103.5" customHeight="1">
      <c r="A58" s="154"/>
      <c r="B58" s="176"/>
      <c r="C58" s="313"/>
      <c r="D58" s="105" t="s">
        <v>191</v>
      </c>
      <c r="E58" s="65">
        <v>20000</v>
      </c>
      <c r="F58" s="71"/>
      <c r="G58" s="71"/>
      <c r="H58" s="66"/>
      <c r="I58" s="66"/>
      <c r="J58" s="66"/>
      <c r="K58" s="66"/>
      <c r="L58" s="70"/>
      <c r="M58" s="66"/>
      <c r="N58" s="66">
        <v>10000</v>
      </c>
      <c r="O58" s="66"/>
      <c r="P58" s="66"/>
      <c r="Q58" s="66"/>
      <c r="R58" s="61"/>
      <c r="S58" s="61"/>
      <c r="T58" s="61"/>
      <c r="U58" s="60"/>
      <c r="V58" s="60"/>
      <c r="W58" s="60"/>
      <c r="X58" s="60"/>
      <c r="Y58" s="60"/>
      <c r="Z58" s="60"/>
      <c r="AA58" s="60"/>
      <c r="AB58" s="60"/>
      <c r="AC58" s="60"/>
      <c r="AD58" s="59"/>
      <c r="AE58" s="60"/>
      <c r="AF58" s="59" t="s">
        <v>445</v>
      </c>
      <c r="AG58" s="36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2"/>
      <c r="AY58" s="23"/>
    </row>
    <row r="59" spans="1:51" ht="45" customHeight="1">
      <c r="A59" s="154"/>
      <c r="B59" s="239"/>
      <c r="C59" s="307"/>
      <c r="D59" s="241" t="s">
        <v>154</v>
      </c>
      <c r="E59" s="248">
        <v>50000</v>
      </c>
      <c r="F59" s="249"/>
      <c r="G59" s="249"/>
      <c r="H59" s="250"/>
      <c r="I59" s="250"/>
      <c r="J59" s="250"/>
      <c r="K59" s="250"/>
      <c r="L59" s="251"/>
      <c r="M59" s="250"/>
      <c r="N59" s="250">
        <v>50000</v>
      </c>
      <c r="O59" s="250"/>
      <c r="P59" s="250"/>
      <c r="Q59" s="250"/>
      <c r="R59" s="243"/>
      <c r="S59" s="243"/>
      <c r="T59" s="243"/>
      <c r="U59" s="252"/>
      <c r="V59" s="252"/>
      <c r="W59" s="252"/>
      <c r="X59" s="252"/>
      <c r="Y59" s="252"/>
      <c r="Z59" s="252"/>
      <c r="AA59" s="252"/>
      <c r="AB59" s="252"/>
      <c r="AC59" s="252"/>
      <c r="AD59" s="159"/>
      <c r="AE59" s="252"/>
      <c r="AF59" s="159"/>
      <c r="AG59" s="242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246"/>
      <c r="AY59" s="23"/>
    </row>
    <row r="60" spans="1:51" s="12" customFormat="1" ht="63.75" customHeight="1">
      <c r="A60" s="157" t="s">
        <v>155</v>
      </c>
      <c r="B60" s="316" t="s">
        <v>209</v>
      </c>
      <c r="C60" s="68" t="s">
        <v>205</v>
      </c>
      <c r="D60" s="105" t="s">
        <v>166</v>
      </c>
      <c r="E60" s="65"/>
      <c r="F60" s="71"/>
      <c r="G60" s="71"/>
      <c r="H60" s="66"/>
      <c r="I60" s="66"/>
      <c r="J60" s="66"/>
      <c r="K60" s="66"/>
      <c r="L60" s="70"/>
      <c r="M60" s="66"/>
      <c r="N60" s="66"/>
      <c r="O60" s="66"/>
      <c r="P60" s="66"/>
      <c r="Q60" s="66"/>
      <c r="R60" s="61"/>
      <c r="S60" s="61"/>
      <c r="T60" s="61"/>
      <c r="U60" s="60"/>
      <c r="V60" s="60"/>
      <c r="W60" s="60"/>
      <c r="X60" s="60"/>
      <c r="Y60" s="60"/>
      <c r="Z60" s="60"/>
      <c r="AA60" s="60"/>
      <c r="AB60" s="60"/>
      <c r="AC60" s="60"/>
      <c r="AD60" s="59"/>
      <c r="AE60" s="60"/>
      <c r="AF60" s="59"/>
      <c r="AG60" s="259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7"/>
      <c r="AY60" s="1"/>
    </row>
    <row r="61" spans="1:51" ht="90" customHeight="1">
      <c r="A61" s="154"/>
      <c r="B61" s="330"/>
      <c r="C61" s="131"/>
      <c r="D61" s="253" t="s">
        <v>157</v>
      </c>
      <c r="E61" s="254">
        <v>121000</v>
      </c>
      <c r="F61" s="255"/>
      <c r="G61" s="255"/>
      <c r="H61" s="256"/>
      <c r="I61" s="256"/>
      <c r="J61" s="256"/>
      <c r="K61" s="256"/>
      <c r="L61" s="257"/>
      <c r="M61" s="256"/>
      <c r="N61" s="263">
        <v>33000</v>
      </c>
      <c r="O61" s="256"/>
      <c r="P61" s="256"/>
      <c r="Q61" s="256"/>
      <c r="R61" s="244"/>
      <c r="S61" s="244"/>
      <c r="T61" s="244"/>
      <c r="U61" s="258"/>
      <c r="V61" s="258"/>
      <c r="W61" s="258"/>
      <c r="X61" s="258"/>
      <c r="Y61" s="258"/>
      <c r="Z61" s="258"/>
      <c r="AA61" s="258"/>
      <c r="AB61" s="258"/>
      <c r="AC61" s="258"/>
      <c r="AD61" s="245"/>
      <c r="AE61" s="258"/>
      <c r="AF61" s="300" t="s">
        <v>200</v>
      </c>
      <c r="AG61" s="36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22"/>
      <c r="AY61" s="23"/>
    </row>
    <row r="62" spans="1:51" ht="30.75" customHeight="1">
      <c r="A62" s="154"/>
      <c r="B62" s="240"/>
      <c r="C62" s="168"/>
      <c r="D62" s="105" t="s">
        <v>156</v>
      </c>
      <c r="E62" s="65">
        <v>26620</v>
      </c>
      <c r="F62" s="71"/>
      <c r="G62" s="71"/>
      <c r="H62" s="66"/>
      <c r="I62" s="66"/>
      <c r="J62" s="66"/>
      <c r="K62" s="66"/>
      <c r="L62" s="70"/>
      <c r="M62" s="66"/>
      <c r="N62" s="221">
        <v>7260</v>
      </c>
      <c r="O62" s="66"/>
      <c r="P62" s="66"/>
      <c r="Q62" s="66"/>
      <c r="R62" s="61"/>
      <c r="S62" s="61"/>
      <c r="T62" s="61"/>
      <c r="U62" s="60"/>
      <c r="V62" s="60"/>
      <c r="W62" s="60"/>
      <c r="X62" s="60"/>
      <c r="Y62" s="60"/>
      <c r="Z62" s="60"/>
      <c r="AA62" s="60"/>
      <c r="AB62" s="60"/>
      <c r="AC62" s="60"/>
      <c r="AD62" s="59"/>
      <c r="AE62" s="60"/>
      <c r="AF62" s="301"/>
      <c r="AG62" s="36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22"/>
      <c r="AY62" s="23"/>
    </row>
    <row r="63" spans="1:51" ht="63" customHeight="1">
      <c r="A63" s="154"/>
      <c r="B63" s="240"/>
      <c r="C63" s="168"/>
      <c r="D63" s="105" t="s">
        <v>158</v>
      </c>
      <c r="E63" s="65">
        <v>31000</v>
      </c>
      <c r="F63" s="71"/>
      <c r="G63" s="71"/>
      <c r="H63" s="66"/>
      <c r="I63" s="66"/>
      <c r="J63" s="66"/>
      <c r="K63" s="66"/>
      <c r="L63" s="70"/>
      <c r="M63" s="66"/>
      <c r="N63" s="66">
        <v>5000</v>
      </c>
      <c r="O63" s="66"/>
      <c r="P63" s="66"/>
      <c r="Q63" s="66"/>
      <c r="R63" s="61"/>
      <c r="S63" s="61"/>
      <c r="T63" s="61"/>
      <c r="U63" s="60"/>
      <c r="V63" s="60"/>
      <c r="W63" s="60"/>
      <c r="X63" s="60"/>
      <c r="Y63" s="60"/>
      <c r="Z63" s="60"/>
      <c r="AA63" s="60"/>
      <c r="AB63" s="60"/>
      <c r="AC63" s="60"/>
      <c r="AD63" s="59"/>
      <c r="AE63" s="60"/>
      <c r="AF63" s="301"/>
      <c r="AG63" s="36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22"/>
      <c r="AY63" s="23"/>
    </row>
    <row r="64" spans="1:51" ht="32.25" customHeight="1">
      <c r="A64" s="154"/>
      <c r="B64" s="240"/>
      <c r="C64" s="168"/>
      <c r="D64" s="105" t="s">
        <v>159</v>
      </c>
      <c r="E64" s="65">
        <v>8750</v>
      </c>
      <c r="F64" s="71"/>
      <c r="G64" s="71"/>
      <c r="H64" s="66"/>
      <c r="I64" s="66"/>
      <c r="J64" s="66"/>
      <c r="K64" s="66"/>
      <c r="L64" s="70"/>
      <c r="M64" s="66"/>
      <c r="N64" s="66">
        <v>2000</v>
      </c>
      <c r="O64" s="66"/>
      <c r="P64" s="66"/>
      <c r="Q64" s="66"/>
      <c r="R64" s="61"/>
      <c r="S64" s="61"/>
      <c r="T64" s="61"/>
      <c r="U64" s="60"/>
      <c r="V64" s="60"/>
      <c r="W64" s="60"/>
      <c r="X64" s="60"/>
      <c r="Y64" s="60"/>
      <c r="Z64" s="60"/>
      <c r="AA64" s="60"/>
      <c r="AB64" s="60"/>
      <c r="AC64" s="60"/>
      <c r="AD64" s="59"/>
      <c r="AE64" s="60"/>
      <c r="AF64" s="301"/>
      <c r="AG64" s="36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22"/>
      <c r="AY64" s="23"/>
    </row>
    <row r="65" spans="1:51" ht="27" customHeight="1">
      <c r="A65" s="154"/>
      <c r="B65" s="240"/>
      <c r="C65" s="168"/>
      <c r="D65" s="105" t="s">
        <v>160</v>
      </c>
      <c r="E65" s="65">
        <v>41120</v>
      </c>
      <c r="F65" s="71"/>
      <c r="G65" s="71"/>
      <c r="H65" s="66"/>
      <c r="I65" s="66"/>
      <c r="J65" s="66"/>
      <c r="K65" s="66"/>
      <c r="L65" s="70"/>
      <c r="M65" s="66"/>
      <c r="N65" s="66">
        <v>10000</v>
      </c>
      <c r="O65" s="66"/>
      <c r="P65" s="66"/>
      <c r="Q65" s="66"/>
      <c r="R65" s="61"/>
      <c r="S65" s="61"/>
      <c r="T65" s="61"/>
      <c r="U65" s="60"/>
      <c r="V65" s="60"/>
      <c r="W65" s="60"/>
      <c r="X65" s="60"/>
      <c r="Y65" s="60"/>
      <c r="Z65" s="60"/>
      <c r="AA65" s="60"/>
      <c r="AB65" s="60"/>
      <c r="AC65" s="60"/>
      <c r="AD65" s="59"/>
      <c r="AE65" s="60"/>
      <c r="AF65" s="301"/>
      <c r="AG65" s="36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22"/>
      <c r="AY65" s="23"/>
    </row>
    <row r="66" spans="1:51" ht="21.75" customHeight="1">
      <c r="A66" s="154"/>
      <c r="B66" s="240"/>
      <c r="C66" s="168"/>
      <c r="D66" s="105" t="s">
        <v>161</v>
      </c>
      <c r="E66" s="65">
        <v>2550</v>
      </c>
      <c r="F66" s="71"/>
      <c r="G66" s="71"/>
      <c r="H66" s="66"/>
      <c r="I66" s="66"/>
      <c r="J66" s="66"/>
      <c r="K66" s="66"/>
      <c r="L66" s="70"/>
      <c r="M66" s="66"/>
      <c r="N66" s="66"/>
      <c r="O66" s="66"/>
      <c r="P66" s="66"/>
      <c r="Q66" s="66"/>
      <c r="R66" s="61"/>
      <c r="S66" s="61"/>
      <c r="T66" s="61"/>
      <c r="U66" s="60"/>
      <c r="V66" s="60"/>
      <c r="W66" s="60"/>
      <c r="X66" s="60"/>
      <c r="Y66" s="60"/>
      <c r="Z66" s="60"/>
      <c r="AA66" s="60"/>
      <c r="AB66" s="60"/>
      <c r="AC66" s="60"/>
      <c r="AD66" s="59"/>
      <c r="AE66" s="60"/>
      <c r="AF66" s="301"/>
      <c r="AG66" s="36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22"/>
      <c r="AY66" s="23"/>
    </row>
    <row r="67" spans="1:51" ht="32.25" customHeight="1">
      <c r="A67" s="154"/>
      <c r="B67" s="343"/>
      <c r="C67" s="168"/>
      <c r="D67" s="105" t="s">
        <v>162</v>
      </c>
      <c r="E67" s="65">
        <v>1200</v>
      </c>
      <c r="F67" s="71"/>
      <c r="G67" s="71"/>
      <c r="H67" s="66"/>
      <c r="I67" s="66"/>
      <c r="J67" s="66"/>
      <c r="K67" s="66"/>
      <c r="L67" s="70"/>
      <c r="M67" s="66"/>
      <c r="N67" s="66">
        <v>1200</v>
      </c>
      <c r="O67" s="66"/>
      <c r="P67" s="66"/>
      <c r="Q67" s="66"/>
      <c r="R67" s="61"/>
      <c r="S67" s="61"/>
      <c r="T67" s="61"/>
      <c r="U67" s="60"/>
      <c r="V67" s="60"/>
      <c r="W67" s="60"/>
      <c r="X67" s="60"/>
      <c r="Y67" s="60"/>
      <c r="Z67" s="60"/>
      <c r="AA67" s="60"/>
      <c r="AB67" s="60"/>
      <c r="AC67" s="60"/>
      <c r="AD67" s="59"/>
      <c r="AE67" s="59"/>
      <c r="AF67" s="301"/>
      <c r="AG67" s="36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22"/>
      <c r="AY67" s="23"/>
    </row>
    <row r="68" spans="1:51" ht="28.5" customHeight="1">
      <c r="A68" s="154"/>
      <c r="B68" s="317"/>
      <c r="C68" s="131"/>
      <c r="D68" s="105" t="s">
        <v>163</v>
      </c>
      <c r="E68" s="65">
        <v>2700</v>
      </c>
      <c r="F68" s="71"/>
      <c r="G68" s="71"/>
      <c r="H68" s="66"/>
      <c r="I68" s="66"/>
      <c r="J68" s="66"/>
      <c r="K68" s="66"/>
      <c r="L68" s="70"/>
      <c r="M68" s="66"/>
      <c r="N68" s="66"/>
      <c r="O68" s="66"/>
      <c r="P68" s="66"/>
      <c r="Q68" s="66"/>
      <c r="R68" s="61"/>
      <c r="S68" s="61"/>
      <c r="T68" s="61"/>
      <c r="U68" s="60"/>
      <c r="V68" s="60"/>
      <c r="W68" s="60"/>
      <c r="X68" s="60"/>
      <c r="Y68" s="60"/>
      <c r="Z68" s="60"/>
      <c r="AA68" s="60"/>
      <c r="AB68" s="60"/>
      <c r="AC68" s="60"/>
      <c r="AD68" s="59"/>
      <c r="AE68" s="60"/>
      <c r="AF68" s="301"/>
      <c r="AG68" s="36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22"/>
      <c r="AY68" s="23"/>
    </row>
    <row r="69" spans="1:51" ht="62.25" customHeight="1">
      <c r="A69" s="154"/>
      <c r="B69" s="168"/>
      <c r="C69" s="131"/>
      <c r="D69" s="105" t="s">
        <v>164</v>
      </c>
      <c r="E69" s="65">
        <v>5560</v>
      </c>
      <c r="F69" s="71"/>
      <c r="G69" s="71"/>
      <c r="H69" s="66"/>
      <c r="I69" s="66"/>
      <c r="J69" s="66"/>
      <c r="K69" s="66"/>
      <c r="L69" s="70"/>
      <c r="M69" s="66"/>
      <c r="N69" s="66">
        <v>1000</v>
      </c>
      <c r="O69" s="66"/>
      <c r="P69" s="66"/>
      <c r="Q69" s="66"/>
      <c r="R69" s="61"/>
      <c r="S69" s="61"/>
      <c r="T69" s="61"/>
      <c r="U69" s="60"/>
      <c r="V69" s="60"/>
      <c r="W69" s="60"/>
      <c r="X69" s="60"/>
      <c r="Y69" s="60"/>
      <c r="Z69" s="60"/>
      <c r="AA69" s="60"/>
      <c r="AB69" s="60"/>
      <c r="AC69" s="60"/>
      <c r="AD69" s="59"/>
      <c r="AE69" s="60"/>
      <c r="AF69" s="301"/>
      <c r="AG69" s="36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22"/>
      <c r="AY69" s="23"/>
    </row>
    <row r="70" spans="1:51" ht="33.75" customHeight="1">
      <c r="A70" s="154"/>
      <c r="B70" s="168"/>
      <c r="C70" s="131"/>
      <c r="D70" s="105" t="s">
        <v>165</v>
      </c>
      <c r="E70" s="65">
        <v>28815</v>
      </c>
      <c r="F70" s="71"/>
      <c r="G70" s="71"/>
      <c r="H70" s="66"/>
      <c r="I70" s="66"/>
      <c r="J70" s="66"/>
      <c r="K70" s="66"/>
      <c r="L70" s="70"/>
      <c r="M70" s="66"/>
      <c r="N70" s="66">
        <v>5000</v>
      </c>
      <c r="O70" s="66"/>
      <c r="P70" s="66"/>
      <c r="Q70" s="66"/>
      <c r="R70" s="61"/>
      <c r="S70" s="61"/>
      <c r="T70" s="61"/>
      <c r="U70" s="60"/>
      <c r="V70" s="60"/>
      <c r="W70" s="60"/>
      <c r="X70" s="60"/>
      <c r="Y70" s="60"/>
      <c r="Z70" s="60"/>
      <c r="AA70" s="60"/>
      <c r="AB70" s="60"/>
      <c r="AC70" s="60"/>
      <c r="AD70" s="59"/>
      <c r="AE70" s="60"/>
      <c r="AF70" s="302"/>
      <c r="AG70" s="36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2"/>
      <c r="AY70" s="23"/>
    </row>
    <row r="71" spans="1:51" ht="166.5" customHeight="1">
      <c r="A71" s="76" t="s">
        <v>173</v>
      </c>
      <c r="B71" s="169" t="s">
        <v>470</v>
      </c>
      <c r="C71" s="63" t="s">
        <v>442</v>
      </c>
      <c r="D71" s="105" t="s">
        <v>176</v>
      </c>
      <c r="E71" s="65">
        <v>45000</v>
      </c>
      <c r="F71" s="71"/>
      <c r="G71" s="71"/>
      <c r="H71" s="66"/>
      <c r="I71" s="66"/>
      <c r="J71" s="66"/>
      <c r="K71" s="66"/>
      <c r="L71" s="70"/>
      <c r="M71" s="66"/>
      <c r="N71" s="66">
        <v>10000</v>
      </c>
      <c r="O71" s="66"/>
      <c r="P71" s="66"/>
      <c r="Q71" s="66"/>
      <c r="R71" s="61"/>
      <c r="S71" s="61"/>
      <c r="T71" s="61"/>
      <c r="U71" s="60"/>
      <c r="V71" s="60"/>
      <c r="W71" s="60"/>
      <c r="X71" s="60"/>
      <c r="Y71" s="60"/>
      <c r="Z71" s="60"/>
      <c r="AA71" s="60"/>
      <c r="AB71" s="60"/>
      <c r="AC71" s="60"/>
      <c r="AD71" s="59"/>
      <c r="AE71" s="59"/>
      <c r="AF71" s="59" t="s">
        <v>455</v>
      </c>
      <c r="AG71" s="36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2"/>
      <c r="AY71" s="23"/>
    </row>
    <row r="72" spans="1:51" ht="170.25" customHeight="1">
      <c r="A72" s="76" t="s">
        <v>174</v>
      </c>
      <c r="B72" s="169" t="s">
        <v>471</v>
      </c>
      <c r="C72" s="63" t="s">
        <v>443</v>
      </c>
      <c r="D72" s="105" t="s">
        <v>175</v>
      </c>
      <c r="E72" s="65">
        <v>40000</v>
      </c>
      <c r="F72" s="71"/>
      <c r="G72" s="71"/>
      <c r="H72" s="66"/>
      <c r="I72" s="66"/>
      <c r="J72" s="66"/>
      <c r="K72" s="66"/>
      <c r="L72" s="70"/>
      <c r="M72" s="66"/>
      <c r="N72" s="66">
        <v>10000</v>
      </c>
      <c r="O72" s="66"/>
      <c r="P72" s="66"/>
      <c r="Q72" s="66"/>
      <c r="R72" s="61"/>
      <c r="S72" s="61"/>
      <c r="T72" s="61"/>
      <c r="U72" s="60"/>
      <c r="V72" s="60"/>
      <c r="W72" s="60"/>
      <c r="X72" s="60"/>
      <c r="Y72" s="60"/>
      <c r="Z72" s="60"/>
      <c r="AA72" s="60"/>
      <c r="AB72" s="60"/>
      <c r="AC72" s="60"/>
      <c r="AD72" s="59"/>
      <c r="AE72" s="60"/>
      <c r="AF72" s="59" t="s">
        <v>456</v>
      </c>
      <c r="AG72" s="36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22"/>
      <c r="AY72" s="23"/>
    </row>
    <row r="73" spans="1:51" ht="110.25" customHeight="1">
      <c r="A73" s="157" t="s">
        <v>177</v>
      </c>
      <c r="B73" s="167" t="s">
        <v>201</v>
      </c>
      <c r="C73" s="68" t="s">
        <v>202</v>
      </c>
      <c r="D73" s="105" t="s">
        <v>183</v>
      </c>
      <c r="E73" s="65"/>
      <c r="F73" s="71"/>
      <c r="G73" s="71"/>
      <c r="H73" s="66"/>
      <c r="I73" s="66"/>
      <c r="J73" s="66"/>
      <c r="K73" s="66"/>
      <c r="L73" s="70"/>
      <c r="M73" s="66"/>
      <c r="N73" s="66"/>
      <c r="O73" s="66"/>
      <c r="P73" s="66"/>
      <c r="Q73" s="66"/>
      <c r="R73" s="61"/>
      <c r="S73" s="61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59"/>
      <c r="AE73" s="60"/>
      <c r="AF73" s="59"/>
      <c r="AG73" s="36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2"/>
      <c r="AY73" s="23"/>
    </row>
    <row r="74" spans="1:51" ht="45" customHeight="1">
      <c r="A74" s="154"/>
      <c r="B74" s="168"/>
      <c r="C74" s="131"/>
      <c r="D74" s="105" t="s">
        <v>178</v>
      </c>
      <c r="E74" s="65">
        <v>5000</v>
      </c>
      <c r="F74" s="71"/>
      <c r="G74" s="71"/>
      <c r="H74" s="66"/>
      <c r="I74" s="66"/>
      <c r="J74" s="66"/>
      <c r="K74" s="66"/>
      <c r="L74" s="70"/>
      <c r="M74" s="66"/>
      <c r="N74" s="66"/>
      <c r="O74" s="66"/>
      <c r="P74" s="66"/>
      <c r="Q74" s="66"/>
      <c r="R74" s="61"/>
      <c r="S74" s="61"/>
      <c r="T74" s="61"/>
      <c r="U74" s="60"/>
      <c r="V74" s="60"/>
      <c r="W74" s="60"/>
      <c r="X74" s="60"/>
      <c r="Y74" s="60"/>
      <c r="Z74" s="60"/>
      <c r="AA74" s="60"/>
      <c r="AB74" s="60"/>
      <c r="AC74" s="60"/>
      <c r="AD74" s="59"/>
      <c r="AE74" s="60"/>
      <c r="AF74" s="59"/>
      <c r="AG74" s="36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22"/>
      <c r="AY74" s="23"/>
    </row>
    <row r="75" spans="1:51" ht="28.5" customHeight="1">
      <c r="A75" s="154"/>
      <c r="B75" s="131"/>
      <c r="C75" s="131"/>
      <c r="D75" s="105" t="s">
        <v>179</v>
      </c>
      <c r="E75" s="65">
        <v>6000</v>
      </c>
      <c r="F75" s="71"/>
      <c r="G75" s="71"/>
      <c r="H75" s="66"/>
      <c r="I75" s="66"/>
      <c r="J75" s="66"/>
      <c r="K75" s="66"/>
      <c r="L75" s="70"/>
      <c r="M75" s="66"/>
      <c r="N75" s="66"/>
      <c r="O75" s="66"/>
      <c r="P75" s="66"/>
      <c r="Q75" s="66"/>
      <c r="R75" s="61"/>
      <c r="S75" s="61"/>
      <c r="T75" s="61"/>
      <c r="U75" s="60"/>
      <c r="V75" s="60"/>
      <c r="W75" s="60"/>
      <c r="X75" s="60"/>
      <c r="Y75" s="60"/>
      <c r="Z75" s="60"/>
      <c r="AA75" s="60"/>
      <c r="AB75" s="60"/>
      <c r="AC75" s="60"/>
      <c r="AD75" s="59"/>
      <c r="AE75" s="60"/>
      <c r="AF75" s="59"/>
      <c r="AG75" s="36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22"/>
      <c r="AY75" s="23"/>
    </row>
    <row r="76" spans="1:51" ht="23.25" customHeight="1">
      <c r="A76" s="154"/>
      <c r="B76" s="131"/>
      <c r="C76" s="131"/>
      <c r="D76" s="105" t="s">
        <v>180</v>
      </c>
      <c r="E76" s="65">
        <v>15000</v>
      </c>
      <c r="F76" s="71"/>
      <c r="G76" s="71"/>
      <c r="H76" s="66"/>
      <c r="I76" s="66"/>
      <c r="J76" s="66"/>
      <c r="K76" s="66"/>
      <c r="L76" s="70"/>
      <c r="M76" s="66"/>
      <c r="N76" s="66">
        <v>10000</v>
      </c>
      <c r="O76" s="66"/>
      <c r="P76" s="66"/>
      <c r="Q76" s="66"/>
      <c r="R76" s="61"/>
      <c r="S76" s="61"/>
      <c r="T76" s="61"/>
      <c r="U76" s="60"/>
      <c r="V76" s="60"/>
      <c r="W76" s="60"/>
      <c r="X76" s="60"/>
      <c r="Y76" s="60"/>
      <c r="Z76" s="60"/>
      <c r="AA76" s="60"/>
      <c r="AB76" s="60"/>
      <c r="AC76" s="60"/>
      <c r="AD76" s="59"/>
      <c r="AE76" s="60"/>
      <c r="AF76" s="261"/>
      <c r="AG76" s="36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22"/>
      <c r="AY76" s="23"/>
    </row>
    <row r="77" spans="1:51" ht="26.25" customHeight="1">
      <c r="A77" s="154"/>
      <c r="B77" s="131"/>
      <c r="C77" s="131"/>
      <c r="D77" s="105" t="s">
        <v>181</v>
      </c>
      <c r="E77" s="65">
        <v>9000</v>
      </c>
      <c r="F77" s="71"/>
      <c r="G77" s="71"/>
      <c r="H77" s="66"/>
      <c r="I77" s="66"/>
      <c r="J77" s="66"/>
      <c r="K77" s="66"/>
      <c r="L77" s="70"/>
      <c r="M77" s="66"/>
      <c r="N77" s="66"/>
      <c r="O77" s="66"/>
      <c r="P77" s="66"/>
      <c r="Q77" s="66"/>
      <c r="R77" s="61"/>
      <c r="S77" s="61"/>
      <c r="T77" s="61"/>
      <c r="U77" s="60"/>
      <c r="V77" s="60"/>
      <c r="W77" s="60"/>
      <c r="X77" s="60"/>
      <c r="Y77" s="60"/>
      <c r="Z77" s="60"/>
      <c r="AA77" s="60"/>
      <c r="AB77" s="60"/>
      <c r="AC77" s="60"/>
      <c r="AD77" s="59"/>
      <c r="AE77" s="60"/>
      <c r="AF77" s="59"/>
      <c r="AG77" s="36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22"/>
      <c r="AY77" s="23"/>
    </row>
    <row r="78" spans="1:51" ht="20.25" customHeight="1">
      <c r="A78" s="151"/>
      <c r="B78" s="74"/>
      <c r="C78" s="74"/>
      <c r="D78" s="105" t="s">
        <v>182</v>
      </c>
      <c r="E78" s="65">
        <v>20820</v>
      </c>
      <c r="F78" s="71"/>
      <c r="G78" s="71"/>
      <c r="H78" s="66"/>
      <c r="I78" s="66"/>
      <c r="J78" s="66"/>
      <c r="K78" s="66"/>
      <c r="L78" s="70"/>
      <c r="M78" s="66"/>
      <c r="N78" s="66">
        <v>5000</v>
      </c>
      <c r="O78" s="66"/>
      <c r="P78" s="66"/>
      <c r="Q78" s="66"/>
      <c r="R78" s="61"/>
      <c r="S78" s="61"/>
      <c r="T78" s="61"/>
      <c r="U78" s="60"/>
      <c r="V78" s="60"/>
      <c r="W78" s="60"/>
      <c r="X78" s="60"/>
      <c r="Y78" s="60"/>
      <c r="Z78" s="60"/>
      <c r="AA78" s="60"/>
      <c r="AB78" s="60"/>
      <c r="AC78" s="60"/>
      <c r="AD78" s="59"/>
      <c r="AE78" s="60"/>
      <c r="AF78" s="233"/>
      <c r="AG78" s="36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22"/>
      <c r="AY78" s="23"/>
    </row>
    <row r="79" spans="1:51" ht="45.75" customHeight="1">
      <c r="A79" s="157" t="s">
        <v>184</v>
      </c>
      <c r="B79" s="303" t="s">
        <v>203</v>
      </c>
      <c r="C79" s="68" t="s">
        <v>202</v>
      </c>
      <c r="D79" s="105" t="s">
        <v>189</v>
      </c>
      <c r="E79" s="65"/>
      <c r="F79" s="71"/>
      <c r="G79" s="71"/>
      <c r="H79" s="66"/>
      <c r="I79" s="66"/>
      <c r="J79" s="66"/>
      <c r="K79" s="66"/>
      <c r="L79" s="70"/>
      <c r="M79" s="66"/>
      <c r="N79" s="66"/>
      <c r="O79" s="66"/>
      <c r="P79" s="66"/>
      <c r="Q79" s="66"/>
      <c r="R79" s="61"/>
      <c r="S79" s="61"/>
      <c r="T79" s="61"/>
      <c r="U79" s="60"/>
      <c r="V79" s="60"/>
      <c r="W79" s="60"/>
      <c r="X79" s="60"/>
      <c r="Y79" s="60"/>
      <c r="Z79" s="60"/>
      <c r="AA79" s="60"/>
      <c r="AB79" s="60"/>
      <c r="AC79" s="60"/>
      <c r="AD79" s="59"/>
      <c r="AE79" s="60"/>
      <c r="AF79" s="59"/>
      <c r="AG79" s="36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22"/>
      <c r="AY79" s="23"/>
    </row>
    <row r="80" spans="1:51" ht="27" customHeight="1">
      <c r="A80" s="154"/>
      <c r="B80" s="307"/>
      <c r="C80" s="131"/>
      <c r="D80" s="105" t="s">
        <v>185</v>
      </c>
      <c r="E80" s="65">
        <v>6000</v>
      </c>
      <c r="F80" s="71"/>
      <c r="G80" s="71"/>
      <c r="H80" s="66"/>
      <c r="I80" s="66"/>
      <c r="J80" s="66"/>
      <c r="K80" s="66"/>
      <c r="L80" s="70"/>
      <c r="M80" s="66"/>
      <c r="N80" s="66"/>
      <c r="O80" s="66"/>
      <c r="P80" s="66"/>
      <c r="Q80" s="66"/>
      <c r="R80" s="61"/>
      <c r="S80" s="61"/>
      <c r="T80" s="61"/>
      <c r="U80" s="60"/>
      <c r="V80" s="60"/>
      <c r="W80" s="60"/>
      <c r="X80" s="60"/>
      <c r="Y80" s="60"/>
      <c r="Z80" s="60"/>
      <c r="AA80" s="60"/>
      <c r="AB80" s="60"/>
      <c r="AC80" s="60"/>
      <c r="AD80" s="59"/>
      <c r="AE80" s="60"/>
      <c r="AF80" s="59"/>
      <c r="AG80" s="36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22"/>
      <c r="AY80" s="23"/>
    </row>
    <row r="81" spans="1:51" ht="41.25" customHeight="1">
      <c r="A81" s="154"/>
      <c r="B81" s="307"/>
      <c r="C81" s="131"/>
      <c r="D81" s="105" t="s">
        <v>186</v>
      </c>
      <c r="E81" s="65">
        <v>30000</v>
      </c>
      <c r="F81" s="71"/>
      <c r="G81" s="71"/>
      <c r="H81" s="66"/>
      <c r="I81" s="66"/>
      <c r="J81" s="66"/>
      <c r="K81" s="66"/>
      <c r="L81" s="70"/>
      <c r="M81" s="66"/>
      <c r="N81" s="66">
        <v>10000</v>
      </c>
      <c r="O81" s="66"/>
      <c r="P81" s="66"/>
      <c r="Q81" s="66"/>
      <c r="R81" s="61"/>
      <c r="S81" s="61"/>
      <c r="T81" s="61"/>
      <c r="U81" s="60"/>
      <c r="V81" s="60"/>
      <c r="W81" s="60"/>
      <c r="X81" s="60"/>
      <c r="Y81" s="60"/>
      <c r="Z81" s="60"/>
      <c r="AA81" s="60"/>
      <c r="AB81" s="60"/>
      <c r="AC81" s="60"/>
      <c r="AD81" s="59"/>
      <c r="AE81" s="60"/>
      <c r="AF81" s="300"/>
      <c r="AG81" s="36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22"/>
      <c r="AY81" s="23"/>
    </row>
    <row r="82" spans="1:51" ht="47.25" customHeight="1">
      <c r="A82" s="154"/>
      <c r="B82" s="131"/>
      <c r="C82" s="131"/>
      <c r="D82" s="105" t="s">
        <v>187</v>
      </c>
      <c r="E82" s="65">
        <v>35000</v>
      </c>
      <c r="F82" s="71"/>
      <c r="G82" s="71"/>
      <c r="H82" s="66"/>
      <c r="I82" s="66"/>
      <c r="J82" s="66"/>
      <c r="K82" s="66"/>
      <c r="L82" s="70"/>
      <c r="M82" s="66"/>
      <c r="N82" s="66">
        <v>35000</v>
      </c>
      <c r="O82" s="66"/>
      <c r="P82" s="66"/>
      <c r="Q82" s="66"/>
      <c r="R82" s="61"/>
      <c r="S82" s="61"/>
      <c r="T82" s="61"/>
      <c r="U82" s="60"/>
      <c r="V82" s="60"/>
      <c r="W82" s="60"/>
      <c r="X82" s="60"/>
      <c r="Y82" s="60"/>
      <c r="Z82" s="60"/>
      <c r="AA82" s="60"/>
      <c r="AB82" s="60"/>
      <c r="AC82" s="60"/>
      <c r="AD82" s="59"/>
      <c r="AE82" s="60"/>
      <c r="AF82" s="302"/>
      <c r="AG82" s="36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22"/>
      <c r="AY82" s="23"/>
    </row>
    <row r="83" spans="1:51" ht="45.75" customHeight="1">
      <c r="A83" s="154"/>
      <c r="B83" s="131"/>
      <c r="C83" s="131"/>
      <c r="D83" s="105" t="s">
        <v>188</v>
      </c>
      <c r="E83" s="65">
        <v>63840</v>
      </c>
      <c r="F83" s="71"/>
      <c r="G83" s="71"/>
      <c r="H83" s="66"/>
      <c r="I83" s="66"/>
      <c r="J83" s="66"/>
      <c r="K83" s="66"/>
      <c r="L83" s="70"/>
      <c r="M83" s="66"/>
      <c r="N83" s="66"/>
      <c r="O83" s="66"/>
      <c r="P83" s="66"/>
      <c r="Q83" s="66"/>
      <c r="R83" s="61"/>
      <c r="S83" s="61"/>
      <c r="T83" s="61"/>
      <c r="U83" s="60"/>
      <c r="V83" s="60"/>
      <c r="W83" s="60"/>
      <c r="X83" s="60"/>
      <c r="Y83" s="60"/>
      <c r="Z83" s="60"/>
      <c r="AA83" s="60"/>
      <c r="AB83" s="60"/>
      <c r="AC83" s="60"/>
      <c r="AD83" s="59"/>
      <c r="AE83" s="60"/>
      <c r="AF83" s="59"/>
      <c r="AG83" s="36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22"/>
      <c r="AY83" s="23"/>
    </row>
    <row r="84" spans="1:51" ht="74.25" customHeight="1">
      <c r="A84" s="157" t="s">
        <v>192</v>
      </c>
      <c r="B84" s="303" t="s">
        <v>207</v>
      </c>
      <c r="C84" s="68" t="s">
        <v>208</v>
      </c>
      <c r="D84" s="105" t="s">
        <v>199</v>
      </c>
      <c r="E84" s="65"/>
      <c r="F84" s="71"/>
      <c r="G84" s="71"/>
      <c r="H84" s="66"/>
      <c r="I84" s="66"/>
      <c r="J84" s="66"/>
      <c r="K84" s="66"/>
      <c r="L84" s="70"/>
      <c r="M84" s="66"/>
      <c r="N84" s="66"/>
      <c r="O84" s="66"/>
      <c r="P84" s="66"/>
      <c r="Q84" s="66"/>
      <c r="R84" s="61"/>
      <c r="S84" s="61"/>
      <c r="T84" s="61"/>
      <c r="U84" s="60"/>
      <c r="V84" s="60"/>
      <c r="W84" s="60"/>
      <c r="X84" s="60"/>
      <c r="Y84" s="60"/>
      <c r="Z84" s="60"/>
      <c r="AA84" s="60"/>
      <c r="AB84" s="60"/>
      <c r="AC84" s="60"/>
      <c r="AD84" s="59"/>
      <c r="AE84" s="60"/>
      <c r="AF84" s="300" t="s">
        <v>362</v>
      </c>
      <c r="AG84" s="36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22"/>
      <c r="AY84" s="23"/>
    </row>
    <row r="85" spans="1:51" ht="33" customHeight="1">
      <c r="A85" s="154"/>
      <c r="B85" s="307"/>
      <c r="C85" s="131"/>
      <c r="D85" s="105" t="s">
        <v>193</v>
      </c>
      <c r="E85" s="65">
        <v>6500</v>
      </c>
      <c r="F85" s="71"/>
      <c r="G85" s="71"/>
      <c r="H85" s="66"/>
      <c r="I85" s="66"/>
      <c r="J85" s="66"/>
      <c r="K85" s="66"/>
      <c r="L85" s="70"/>
      <c r="M85" s="66"/>
      <c r="N85" s="66">
        <v>4000</v>
      </c>
      <c r="O85" s="66"/>
      <c r="P85" s="66"/>
      <c r="Q85" s="66"/>
      <c r="R85" s="61"/>
      <c r="S85" s="61"/>
      <c r="T85" s="61"/>
      <c r="U85" s="60"/>
      <c r="V85" s="60"/>
      <c r="W85" s="60"/>
      <c r="X85" s="60"/>
      <c r="Y85" s="60"/>
      <c r="Z85" s="60"/>
      <c r="AA85" s="60"/>
      <c r="AB85" s="60"/>
      <c r="AC85" s="60"/>
      <c r="AD85" s="59"/>
      <c r="AE85" s="60"/>
      <c r="AF85" s="301"/>
      <c r="AG85" s="36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22"/>
      <c r="AY85" s="23"/>
    </row>
    <row r="86" spans="1:51" ht="32.25" customHeight="1">
      <c r="A86" s="154"/>
      <c r="B86" s="131"/>
      <c r="C86" s="131"/>
      <c r="D86" s="105" t="s">
        <v>194</v>
      </c>
      <c r="E86" s="65">
        <v>5980</v>
      </c>
      <c r="F86" s="71"/>
      <c r="G86" s="71"/>
      <c r="H86" s="66"/>
      <c r="I86" s="66"/>
      <c r="J86" s="66"/>
      <c r="K86" s="66"/>
      <c r="L86" s="70"/>
      <c r="M86" s="66"/>
      <c r="N86" s="66">
        <v>3000</v>
      </c>
      <c r="O86" s="66"/>
      <c r="P86" s="66"/>
      <c r="Q86" s="66"/>
      <c r="R86" s="61"/>
      <c r="S86" s="61"/>
      <c r="T86" s="61"/>
      <c r="U86" s="60"/>
      <c r="V86" s="60"/>
      <c r="W86" s="60"/>
      <c r="X86" s="60"/>
      <c r="Y86" s="60"/>
      <c r="Z86" s="60"/>
      <c r="AA86" s="60"/>
      <c r="AB86" s="60"/>
      <c r="AC86" s="60"/>
      <c r="AD86" s="59"/>
      <c r="AE86" s="59"/>
      <c r="AF86" s="301"/>
      <c r="AG86" s="36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22"/>
      <c r="AY86" s="23"/>
    </row>
    <row r="87" spans="1:51" ht="39.75" customHeight="1">
      <c r="A87" s="154"/>
      <c r="B87" s="131"/>
      <c r="C87" s="131"/>
      <c r="D87" s="105" t="s">
        <v>195</v>
      </c>
      <c r="E87" s="65">
        <v>2990</v>
      </c>
      <c r="F87" s="71"/>
      <c r="G87" s="71"/>
      <c r="H87" s="66"/>
      <c r="I87" s="66"/>
      <c r="J87" s="66"/>
      <c r="K87" s="66"/>
      <c r="L87" s="70"/>
      <c r="M87" s="66"/>
      <c r="N87" s="66">
        <v>2000</v>
      </c>
      <c r="O87" s="66"/>
      <c r="P87" s="66"/>
      <c r="Q87" s="66"/>
      <c r="R87" s="61"/>
      <c r="S87" s="61"/>
      <c r="T87" s="61"/>
      <c r="U87" s="60"/>
      <c r="V87" s="60"/>
      <c r="W87" s="60"/>
      <c r="X87" s="60"/>
      <c r="Y87" s="60"/>
      <c r="Z87" s="60"/>
      <c r="AA87" s="60"/>
      <c r="AB87" s="60"/>
      <c r="AC87" s="60"/>
      <c r="AD87" s="59"/>
      <c r="AE87" s="59"/>
      <c r="AF87" s="301"/>
      <c r="AG87" s="36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22"/>
      <c r="AY87" s="23"/>
    </row>
    <row r="88" spans="1:51" ht="52.5" customHeight="1">
      <c r="A88" s="154"/>
      <c r="B88" s="131"/>
      <c r="C88" s="131"/>
      <c r="D88" s="105" t="s">
        <v>196</v>
      </c>
      <c r="E88" s="65">
        <v>2990</v>
      </c>
      <c r="F88" s="71"/>
      <c r="G88" s="71"/>
      <c r="H88" s="66"/>
      <c r="I88" s="66"/>
      <c r="J88" s="66"/>
      <c r="K88" s="66"/>
      <c r="L88" s="70"/>
      <c r="M88" s="66"/>
      <c r="N88" s="66"/>
      <c r="O88" s="66"/>
      <c r="P88" s="66"/>
      <c r="Q88" s="66"/>
      <c r="R88" s="61"/>
      <c r="S88" s="61"/>
      <c r="T88" s="61"/>
      <c r="U88" s="60"/>
      <c r="V88" s="60"/>
      <c r="W88" s="60"/>
      <c r="X88" s="60"/>
      <c r="Y88" s="60"/>
      <c r="Z88" s="60"/>
      <c r="AA88" s="60"/>
      <c r="AB88" s="60"/>
      <c r="AC88" s="60"/>
      <c r="AD88" s="59"/>
      <c r="AE88" s="59"/>
      <c r="AF88" s="301"/>
      <c r="AG88" s="36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22"/>
      <c r="AY88" s="23"/>
    </row>
    <row r="89" spans="1:51" ht="48.75" customHeight="1">
      <c r="A89" s="154"/>
      <c r="B89" s="131"/>
      <c r="C89" s="131"/>
      <c r="D89" s="105" t="s">
        <v>197</v>
      </c>
      <c r="E89" s="65">
        <v>2990</v>
      </c>
      <c r="F89" s="71"/>
      <c r="G89" s="71"/>
      <c r="H89" s="66"/>
      <c r="I89" s="66"/>
      <c r="J89" s="66"/>
      <c r="K89" s="66"/>
      <c r="L89" s="70"/>
      <c r="M89" s="66"/>
      <c r="N89" s="66"/>
      <c r="O89" s="66"/>
      <c r="P89" s="66"/>
      <c r="Q89" s="66"/>
      <c r="R89" s="61"/>
      <c r="S89" s="61"/>
      <c r="T89" s="61"/>
      <c r="U89" s="60"/>
      <c r="V89" s="60"/>
      <c r="W89" s="60"/>
      <c r="X89" s="60"/>
      <c r="Y89" s="60"/>
      <c r="Z89" s="60"/>
      <c r="AA89" s="60"/>
      <c r="AB89" s="60"/>
      <c r="AC89" s="60"/>
      <c r="AD89" s="59"/>
      <c r="AE89" s="59"/>
      <c r="AF89" s="301"/>
      <c r="AG89" s="36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22"/>
      <c r="AY89" s="23"/>
    </row>
    <row r="90" spans="1:51" ht="24.75" customHeight="1">
      <c r="A90" s="151"/>
      <c r="B90" s="74"/>
      <c r="C90" s="74"/>
      <c r="D90" s="105" t="s">
        <v>198</v>
      </c>
      <c r="E90" s="65">
        <v>2999</v>
      </c>
      <c r="F90" s="71"/>
      <c r="G90" s="71"/>
      <c r="H90" s="66"/>
      <c r="I90" s="66"/>
      <c r="J90" s="66"/>
      <c r="K90" s="66"/>
      <c r="L90" s="70"/>
      <c r="M90" s="66"/>
      <c r="N90" s="66">
        <v>2999</v>
      </c>
      <c r="O90" s="66"/>
      <c r="P90" s="66"/>
      <c r="Q90" s="66"/>
      <c r="R90" s="61"/>
      <c r="S90" s="61"/>
      <c r="T90" s="61"/>
      <c r="U90" s="60"/>
      <c r="V90" s="60"/>
      <c r="W90" s="60"/>
      <c r="X90" s="60"/>
      <c r="Y90" s="60"/>
      <c r="Z90" s="60"/>
      <c r="AA90" s="60"/>
      <c r="AB90" s="60"/>
      <c r="AC90" s="60"/>
      <c r="AD90" s="59"/>
      <c r="AE90" s="60"/>
      <c r="AF90" s="302"/>
      <c r="AG90" s="36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22"/>
      <c r="AY90" s="23"/>
    </row>
    <row r="91" spans="1:51" ht="167.25" customHeight="1">
      <c r="A91" s="157" t="s">
        <v>210</v>
      </c>
      <c r="B91" s="311">
        <v>43486</v>
      </c>
      <c r="C91" s="303" t="s">
        <v>211</v>
      </c>
      <c r="D91" s="105" t="s">
        <v>337</v>
      </c>
      <c r="E91" s="65"/>
      <c r="F91" s="71"/>
      <c r="G91" s="71"/>
      <c r="H91" s="66"/>
      <c r="I91" s="66"/>
      <c r="J91" s="66"/>
      <c r="K91" s="66"/>
      <c r="L91" s="70"/>
      <c r="M91" s="66"/>
      <c r="N91" s="66"/>
      <c r="O91" s="66"/>
      <c r="P91" s="66"/>
      <c r="Q91" s="66"/>
      <c r="R91" s="61"/>
      <c r="S91" s="61"/>
      <c r="T91" s="61"/>
      <c r="U91" s="60"/>
      <c r="V91" s="60"/>
      <c r="W91" s="60"/>
      <c r="X91" s="60"/>
      <c r="Y91" s="60"/>
      <c r="Z91" s="60"/>
      <c r="AA91" s="60"/>
      <c r="AB91" s="60"/>
      <c r="AC91" s="60"/>
      <c r="AD91" s="59"/>
      <c r="AE91" s="60"/>
      <c r="AF91" s="300" t="s">
        <v>425</v>
      </c>
      <c r="AG91" s="36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22"/>
      <c r="AY91" s="23"/>
    </row>
    <row r="92" spans="1:51" ht="30" customHeight="1">
      <c r="A92" s="154"/>
      <c r="B92" s="307"/>
      <c r="C92" s="307"/>
      <c r="D92" s="105" t="s">
        <v>212</v>
      </c>
      <c r="E92" s="65">
        <f>1330038+292608</f>
        <v>1622646</v>
      </c>
      <c r="F92" s="71"/>
      <c r="G92" s="71"/>
      <c r="H92" s="66"/>
      <c r="I92" s="66"/>
      <c r="J92" s="66"/>
      <c r="K92" s="66"/>
      <c r="L92" s="70"/>
      <c r="M92" s="66"/>
      <c r="N92" s="66">
        <f>431900/12*6</f>
        <v>215950</v>
      </c>
      <c r="O92" s="66"/>
      <c r="P92" s="66"/>
      <c r="Q92" s="66"/>
      <c r="R92" s="61"/>
      <c r="S92" s="61"/>
      <c r="T92" s="61"/>
      <c r="U92" s="60"/>
      <c r="V92" s="60"/>
      <c r="W92" s="60"/>
      <c r="X92" s="60"/>
      <c r="Y92" s="60"/>
      <c r="Z92" s="60"/>
      <c r="AA92" s="60"/>
      <c r="AB92" s="60"/>
      <c r="AC92" s="60"/>
      <c r="AD92" s="59"/>
      <c r="AE92" s="60"/>
      <c r="AF92" s="301"/>
      <c r="AG92" s="36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22"/>
      <c r="AY92" s="23"/>
    </row>
    <row r="93" spans="1:51" ht="33.75" customHeight="1">
      <c r="A93" s="154"/>
      <c r="B93" s="131"/>
      <c r="C93" s="131"/>
      <c r="D93" s="105" t="s">
        <v>213</v>
      </c>
      <c r="E93" s="65">
        <f>143354+31538</f>
        <v>174892</v>
      </c>
      <c r="F93" s="71"/>
      <c r="G93" s="71"/>
      <c r="H93" s="66"/>
      <c r="I93" s="66"/>
      <c r="J93" s="66"/>
      <c r="K93" s="66"/>
      <c r="L93" s="70"/>
      <c r="M93" s="66"/>
      <c r="N93" s="66">
        <f>43979/12*6</f>
        <v>21989.5</v>
      </c>
      <c r="O93" s="66"/>
      <c r="P93" s="66"/>
      <c r="Q93" s="66"/>
      <c r="R93" s="61"/>
      <c r="S93" s="61"/>
      <c r="T93" s="61"/>
      <c r="U93" s="60"/>
      <c r="V93" s="60"/>
      <c r="W93" s="60"/>
      <c r="X93" s="60"/>
      <c r="Y93" s="60"/>
      <c r="Z93" s="60"/>
      <c r="AA93" s="60"/>
      <c r="AB93" s="60"/>
      <c r="AC93" s="60"/>
      <c r="AD93" s="59"/>
      <c r="AE93" s="60"/>
      <c r="AF93" s="301"/>
      <c r="AG93" s="36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22"/>
      <c r="AY93" s="23"/>
    </row>
    <row r="94" spans="1:51" ht="26.25" customHeight="1">
      <c r="A94" s="154"/>
      <c r="B94" s="131"/>
      <c r="C94" s="131"/>
      <c r="D94" s="105" t="s">
        <v>214</v>
      </c>
      <c r="E94" s="65">
        <f>142638+31380</f>
        <v>174018</v>
      </c>
      <c r="F94" s="71"/>
      <c r="G94" s="71"/>
      <c r="H94" s="66"/>
      <c r="I94" s="66"/>
      <c r="J94" s="66"/>
      <c r="K94" s="66"/>
      <c r="L94" s="70"/>
      <c r="M94" s="66"/>
      <c r="N94" s="66">
        <f>43994/12*6</f>
        <v>21997</v>
      </c>
      <c r="O94" s="66"/>
      <c r="P94" s="66"/>
      <c r="Q94" s="66"/>
      <c r="R94" s="61"/>
      <c r="S94" s="61"/>
      <c r="T94" s="61"/>
      <c r="U94" s="60"/>
      <c r="V94" s="60"/>
      <c r="W94" s="60"/>
      <c r="X94" s="60"/>
      <c r="Y94" s="60"/>
      <c r="Z94" s="60"/>
      <c r="AA94" s="60"/>
      <c r="AB94" s="60"/>
      <c r="AC94" s="60"/>
      <c r="AD94" s="59"/>
      <c r="AE94" s="60"/>
      <c r="AF94" s="318"/>
      <c r="AG94" s="36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22"/>
      <c r="AY94" s="23"/>
    </row>
    <row r="95" spans="1:51" ht="27.75" customHeight="1">
      <c r="A95" s="154"/>
      <c r="B95" s="131"/>
      <c r="C95" s="131"/>
      <c r="D95" s="105" t="s">
        <v>215</v>
      </c>
      <c r="E95" s="65">
        <f>240682+52950</f>
        <v>293632</v>
      </c>
      <c r="F95" s="71"/>
      <c r="G95" s="71"/>
      <c r="H95" s="66"/>
      <c r="I95" s="66"/>
      <c r="J95" s="66"/>
      <c r="K95" s="66"/>
      <c r="L95" s="70"/>
      <c r="M95" s="66"/>
      <c r="N95" s="66">
        <f>72125/12*6</f>
        <v>36062.5</v>
      </c>
      <c r="O95" s="66"/>
      <c r="P95" s="66"/>
      <c r="Q95" s="66"/>
      <c r="R95" s="61"/>
      <c r="S95" s="61"/>
      <c r="T95" s="61"/>
      <c r="U95" s="60"/>
      <c r="V95" s="60"/>
      <c r="W95" s="60"/>
      <c r="X95" s="60"/>
      <c r="Y95" s="60"/>
      <c r="Z95" s="60"/>
      <c r="AA95" s="60"/>
      <c r="AB95" s="60"/>
      <c r="AC95" s="60"/>
      <c r="AD95" s="59"/>
      <c r="AE95" s="60"/>
      <c r="AF95" s="318"/>
      <c r="AG95" s="36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22"/>
      <c r="AY95" s="23"/>
    </row>
    <row r="96" spans="1:51" ht="28.5" customHeight="1">
      <c r="A96" s="154"/>
      <c r="B96" s="131"/>
      <c r="C96" s="131"/>
      <c r="D96" s="105" t="s">
        <v>216</v>
      </c>
      <c r="E96" s="65">
        <f>139094+30601</f>
        <v>169695</v>
      </c>
      <c r="F96" s="71"/>
      <c r="G96" s="71"/>
      <c r="H96" s="66"/>
      <c r="I96" s="66"/>
      <c r="J96" s="66"/>
      <c r="K96" s="66"/>
      <c r="L96" s="70"/>
      <c r="M96" s="66"/>
      <c r="N96" s="66">
        <f>42197/12*6</f>
        <v>21098.5</v>
      </c>
      <c r="O96" s="66"/>
      <c r="P96" s="66"/>
      <c r="Q96" s="66"/>
      <c r="R96" s="61"/>
      <c r="S96" s="61"/>
      <c r="T96" s="61"/>
      <c r="U96" s="60"/>
      <c r="V96" s="60"/>
      <c r="W96" s="60"/>
      <c r="X96" s="60"/>
      <c r="Y96" s="60"/>
      <c r="Z96" s="60"/>
      <c r="AA96" s="60"/>
      <c r="AB96" s="60"/>
      <c r="AC96" s="60"/>
      <c r="AD96" s="59"/>
      <c r="AE96" s="60"/>
      <c r="AF96" s="318"/>
      <c r="AG96" s="36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22"/>
      <c r="AY96" s="23"/>
    </row>
    <row r="97" spans="1:51" ht="24" customHeight="1">
      <c r="A97" s="154"/>
      <c r="B97" s="131"/>
      <c r="C97" s="131"/>
      <c r="D97" s="105" t="s">
        <v>217</v>
      </c>
      <c r="E97" s="67">
        <f>84762+18648</f>
        <v>103410</v>
      </c>
      <c r="F97" s="71"/>
      <c r="G97" s="71"/>
      <c r="H97" s="66"/>
      <c r="I97" s="66"/>
      <c r="J97" s="66"/>
      <c r="K97" s="66"/>
      <c r="L97" s="70"/>
      <c r="M97" s="66"/>
      <c r="N97" s="66">
        <f>25735/12*6</f>
        <v>12867.5</v>
      </c>
      <c r="O97" s="66"/>
      <c r="P97" s="66"/>
      <c r="Q97" s="66"/>
      <c r="R97" s="61"/>
      <c r="S97" s="61"/>
      <c r="T97" s="61"/>
      <c r="U97" s="60"/>
      <c r="V97" s="60"/>
      <c r="W97" s="60"/>
      <c r="X97" s="60"/>
      <c r="Y97" s="60"/>
      <c r="Z97" s="60"/>
      <c r="AA97" s="60"/>
      <c r="AB97" s="60"/>
      <c r="AC97" s="60"/>
      <c r="AD97" s="59"/>
      <c r="AE97" s="60"/>
      <c r="AF97" s="318"/>
      <c r="AG97" s="36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22"/>
      <c r="AY97" s="23"/>
    </row>
    <row r="98" spans="1:51" ht="29.25" customHeight="1">
      <c r="A98" s="154"/>
      <c r="B98" s="131"/>
      <c r="C98" s="131"/>
      <c r="D98" s="105" t="s">
        <v>218</v>
      </c>
      <c r="E98" s="67">
        <f>335130+73729</f>
        <v>408859</v>
      </c>
      <c r="F98" s="71"/>
      <c r="G98" s="71"/>
      <c r="H98" s="66"/>
      <c r="I98" s="66"/>
      <c r="J98" s="66"/>
      <c r="K98" s="66"/>
      <c r="L98" s="70"/>
      <c r="M98" s="66"/>
      <c r="N98" s="66">
        <f>99949/12*6</f>
        <v>49974.5</v>
      </c>
      <c r="O98" s="66"/>
      <c r="P98" s="66"/>
      <c r="Q98" s="66"/>
      <c r="R98" s="61"/>
      <c r="S98" s="61"/>
      <c r="T98" s="61"/>
      <c r="U98" s="60"/>
      <c r="V98" s="60"/>
      <c r="W98" s="60"/>
      <c r="X98" s="60"/>
      <c r="Y98" s="60"/>
      <c r="Z98" s="60"/>
      <c r="AA98" s="60"/>
      <c r="AB98" s="60"/>
      <c r="AC98" s="60"/>
      <c r="AD98" s="59"/>
      <c r="AE98" s="60"/>
      <c r="AF98" s="318"/>
      <c r="AG98" s="36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22"/>
      <c r="AY98" s="23"/>
    </row>
    <row r="99" spans="1:51" ht="25.5" customHeight="1">
      <c r="A99" s="154"/>
      <c r="B99" s="131"/>
      <c r="C99" s="131"/>
      <c r="D99" s="105" t="s">
        <v>219</v>
      </c>
      <c r="E99" s="67">
        <f>144220+31728</f>
        <v>175948</v>
      </c>
      <c r="F99" s="71"/>
      <c r="G99" s="71"/>
      <c r="H99" s="66"/>
      <c r="I99" s="66"/>
      <c r="J99" s="66"/>
      <c r="K99" s="66"/>
      <c r="L99" s="70"/>
      <c r="M99" s="66"/>
      <c r="N99" s="66">
        <f>43993/12*6</f>
        <v>21996.5</v>
      </c>
      <c r="O99" s="66"/>
      <c r="P99" s="66"/>
      <c r="Q99" s="66"/>
      <c r="R99" s="61"/>
      <c r="S99" s="61"/>
      <c r="T99" s="61"/>
      <c r="U99" s="60"/>
      <c r="V99" s="60"/>
      <c r="W99" s="60"/>
      <c r="X99" s="60"/>
      <c r="Y99" s="60"/>
      <c r="Z99" s="60"/>
      <c r="AA99" s="60"/>
      <c r="AB99" s="60"/>
      <c r="AC99" s="60"/>
      <c r="AD99" s="59"/>
      <c r="AE99" s="60"/>
      <c r="AF99" s="318"/>
      <c r="AG99" s="36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22"/>
      <c r="AY99" s="23"/>
    </row>
    <row r="100" spans="1:51" ht="26.25" customHeight="1">
      <c r="A100" s="154"/>
      <c r="B100" s="131"/>
      <c r="C100" s="131"/>
      <c r="D100" s="105" t="s">
        <v>220</v>
      </c>
      <c r="E100" s="67">
        <f>220302+48466</f>
        <v>268768</v>
      </c>
      <c r="F100" s="71"/>
      <c r="G100" s="71"/>
      <c r="H100" s="66"/>
      <c r="I100" s="66"/>
      <c r="J100" s="66"/>
      <c r="K100" s="66"/>
      <c r="L100" s="70"/>
      <c r="M100" s="66"/>
      <c r="N100" s="66">
        <f>66733/12*6</f>
        <v>33366.5</v>
      </c>
      <c r="O100" s="66"/>
      <c r="P100" s="66"/>
      <c r="Q100" s="66"/>
      <c r="R100" s="61"/>
      <c r="S100" s="61"/>
      <c r="T100" s="61"/>
      <c r="U100" s="60"/>
      <c r="V100" s="60"/>
      <c r="W100" s="60"/>
      <c r="X100" s="60"/>
      <c r="Y100" s="60"/>
      <c r="Z100" s="60"/>
      <c r="AA100" s="60"/>
      <c r="AB100" s="60"/>
      <c r="AC100" s="60"/>
      <c r="AD100" s="59"/>
      <c r="AE100" s="60"/>
      <c r="AF100" s="318"/>
      <c r="AG100" s="36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22"/>
      <c r="AY100" s="23"/>
    </row>
    <row r="101" spans="1:51" ht="24.75" customHeight="1">
      <c r="A101" s="154"/>
      <c r="B101" s="131"/>
      <c r="C101" s="131"/>
      <c r="D101" s="105" t="s">
        <v>221</v>
      </c>
      <c r="E101" s="67">
        <f>1543432+339555</f>
        <v>1882987</v>
      </c>
      <c r="F101" s="71"/>
      <c r="G101" s="71"/>
      <c r="H101" s="66"/>
      <c r="I101" s="66"/>
      <c r="J101" s="66"/>
      <c r="K101" s="66"/>
      <c r="L101" s="70"/>
      <c r="M101" s="66"/>
      <c r="N101" s="66">
        <f>450583/12*6</f>
        <v>225291.5</v>
      </c>
      <c r="O101" s="66"/>
      <c r="P101" s="66"/>
      <c r="Q101" s="66"/>
      <c r="R101" s="61"/>
      <c r="S101" s="61"/>
      <c r="T101" s="61"/>
      <c r="U101" s="60"/>
      <c r="V101" s="60"/>
      <c r="W101" s="60"/>
      <c r="X101" s="60"/>
      <c r="Y101" s="60"/>
      <c r="Z101" s="60"/>
      <c r="AA101" s="60"/>
      <c r="AB101" s="60"/>
      <c r="AC101" s="60"/>
      <c r="AD101" s="59"/>
      <c r="AE101" s="60"/>
      <c r="AF101" s="318"/>
      <c r="AG101" s="36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22"/>
      <c r="AY101" s="23"/>
    </row>
    <row r="102" spans="1:51" ht="23.25" customHeight="1">
      <c r="A102" s="154"/>
      <c r="B102" s="131"/>
      <c r="C102" s="131"/>
      <c r="D102" s="105" t="s">
        <v>222</v>
      </c>
      <c r="E102" s="67">
        <f>156978+34535</f>
        <v>191513</v>
      </c>
      <c r="F102" s="71"/>
      <c r="G102" s="71"/>
      <c r="H102" s="66"/>
      <c r="I102" s="66"/>
      <c r="J102" s="66"/>
      <c r="K102" s="66"/>
      <c r="L102" s="70"/>
      <c r="M102" s="66"/>
      <c r="N102" s="66">
        <f>48185/12*6</f>
        <v>24092.5</v>
      </c>
      <c r="O102" s="66"/>
      <c r="P102" s="66"/>
      <c r="Q102" s="66"/>
      <c r="R102" s="61"/>
      <c r="S102" s="61"/>
      <c r="T102" s="61"/>
      <c r="U102" s="60"/>
      <c r="V102" s="60"/>
      <c r="W102" s="60"/>
      <c r="X102" s="60"/>
      <c r="Y102" s="60"/>
      <c r="Z102" s="60"/>
      <c r="AA102" s="60"/>
      <c r="AB102" s="60"/>
      <c r="AC102" s="60"/>
      <c r="AD102" s="59"/>
      <c r="AE102" s="60"/>
      <c r="AF102" s="318"/>
      <c r="AG102" s="36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22"/>
      <c r="AY102" s="23"/>
    </row>
    <row r="103" spans="1:51" ht="25.5" customHeight="1">
      <c r="A103" s="154"/>
      <c r="B103" s="131"/>
      <c r="C103" s="131"/>
      <c r="D103" s="105" t="s">
        <v>223</v>
      </c>
      <c r="E103" s="106">
        <f>570258+125457</f>
        <v>695715</v>
      </c>
      <c r="F103" s="70"/>
      <c r="G103" s="70"/>
      <c r="H103" s="66"/>
      <c r="I103" s="66"/>
      <c r="J103" s="66"/>
      <c r="K103" s="66"/>
      <c r="L103" s="70"/>
      <c r="M103" s="66"/>
      <c r="N103" s="66">
        <f>172409/12*6</f>
        <v>86204.5</v>
      </c>
      <c r="O103" s="66"/>
      <c r="P103" s="66"/>
      <c r="Q103" s="66"/>
      <c r="R103" s="61"/>
      <c r="S103" s="61"/>
      <c r="T103" s="61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318"/>
      <c r="AG103" s="2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5"/>
    </row>
    <row r="104" spans="1:51" ht="28.5" customHeight="1">
      <c r="A104" s="151"/>
      <c r="B104" s="74"/>
      <c r="C104" s="74"/>
      <c r="D104" s="105" t="s">
        <v>224</v>
      </c>
      <c r="E104" s="106">
        <f>142808+31418</f>
        <v>174226</v>
      </c>
      <c r="F104" s="70"/>
      <c r="G104" s="70"/>
      <c r="H104" s="66"/>
      <c r="I104" s="66"/>
      <c r="J104" s="66"/>
      <c r="K104" s="66"/>
      <c r="L104" s="70"/>
      <c r="M104" s="66"/>
      <c r="N104" s="66">
        <f>43994/12*6</f>
        <v>21997</v>
      </c>
      <c r="O104" s="66"/>
      <c r="P104" s="66"/>
      <c r="Q104" s="66"/>
      <c r="R104" s="61"/>
      <c r="S104" s="61"/>
      <c r="T104" s="61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319"/>
      <c r="AG104" s="37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5"/>
    </row>
    <row r="105" spans="1:51" ht="71.25" customHeight="1">
      <c r="A105" s="157" t="s">
        <v>225</v>
      </c>
      <c r="B105" s="272">
        <v>43486</v>
      </c>
      <c r="C105" s="68" t="s">
        <v>211</v>
      </c>
      <c r="D105" s="105" t="s">
        <v>230</v>
      </c>
      <c r="E105" s="106"/>
      <c r="F105" s="70"/>
      <c r="G105" s="70"/>
      <c r="H105" s="66"/>
      <c r="I105" s="66"/>
      <c r="J105" s="66"/>
      <c r="K105" s="66"/>
      <c r="L105" s="70"/>
      <c r="M105" s="66"/>
      <c r="N105" s="66"/>
      <c r="O105" s="66"/>
      <c r="P105" s="66"/>
      <c r="Q105" s="66"/>
      <c r="R105" s="61"/>
      <c r="S105" s="61"/>
      <c r="T105" s="61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364" t="s">
        <v>363</v>
      </c>
      <c r="AG105" s="37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5"/>
    </row>
    <row r="106" spans="1:51" ht="30" customHeight="1">
      <c r="A106" s="154"/>
      <c r="B106" s="262"/>
      <c r="C106" s="131"/>
      <c r="D106" s="105" t="s">
        <v>226</v>
      </c>
      <c r="E106" s="106">
        <v>45000</v>
      </c>
      <c r="F106" s="70"/>
      <c r="G106" s="70"/>
      <c r="H106" s="66"/>
      <c r="I106" s="66"/>
      <c r="J106" s="66"/>
      <c r="K106" s="66"/>
      <c r="L106" s="70"/>
      <c r="M106" s="66"/>
      <c r="N106" s="66">
        <v>20000</v>
      </c>
      <c r="O106" s="66"/>
      <c r="P106" s="66"/>
      <c r="Q106" s="66"/>
      <c r="R106" s="61"/>
      <c r="S106" s="61"/>
      <c r="T106" s="61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330"/>
      <c r="AG106" s="37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5"/>
    </row>
    <row r="107" spans="1:51" ht="30" customHeight="1">
      <c r="A107" s="154"/>
      <c r="B107" s="131"/>
      <c r="C107" s="131"/>
      <c r="D107" s="105" t="s">
        <v>227</v>
      </c>
      <c r="E107" s="106">
        <v>4000</v>
      </c>
      <c r="F107" s="70"/>
      <c r="G107" s="70"/>
      <c r="H107" s="66"/>
      <c r="I107" s="66"/>
      <c r="J107" s="66"/>
      <c r="K107" s="66"/>
      <c r="L107" s="70"/>
      <c r="M107" s="66"/>
      <c r="N107" s="66">
        <v>1000</v>
      </c>
      <c r="O107" s="66"/>
      <c r="P107" s="66"/>
      <c r="Q107" s="66"/>
      <c r="R107" s="61"/>
      <c r="S107" s="61"/>
      <c r="T107" s="61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330"/>
      <c r="AG107" s="37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5"/>
    </row>
    <row r="108" spans="1:51" ht="27" customHeight="1">
      <c r="A108" s="154"/>
      <c r="B108" s="131"/>
      <c r="C108" s="131"/>
      <c r="D108" s="105" t="s">
        <v>228</v>
      </c>
      <c r="E108" s="106">
        <v>3000</v>
      </c>
      <c r="F108" s="66"/>
      <c r="G108" s="66"/>
      <c r="H108" s="66"/>
      <c r="I108" s="66"/>
      <c r="J108" s="66"/>
      <c r="K108" s="66"/>
      <c r="L108" s="66"/>
      <c r="M108" s="66"/>
      <c r="N108" s="66">
        <v>3000</v>
      </c>
      <c r="O108" s="66"/>
      <c r="P108" s="66"/>
      <c r="Q108" s="66"/>
      <c r="R108" s="61"/>
      <c r="S108" s="61"/>
      <c r="T108" s="61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330"/>
      <c r="AG108" s="37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5"/>
    </row>
    <row r="109" spans="1:51" ht="22.5" customHeight="1">
      <c r="A109" s="154"/>
      <c r="B109" s="131"/>
      <c r="C109" s="131"/>
      <c r="D109" s="105" t="s">
        <v>229</v>
      </c>
      <c r="E109" s="106">
        <v>3000</v>
      </c>
      <c r="F109" s="70"/>
      <c r="G109" s="70"/>
      <c r="H109" s="66"/>
      <c r="I109" s="66"/>
      <c r="J109" s="66"/>
      <c r="K109" s="66"/>
      <c r="L109" s="70"/>
      <c r="M109" s="66"/>
      <c r="N109" s="66">
        <v>3000</v>
      </c>
      <c r="O109" s="66"/>
      <c r="P109" s="66"/>
      <c r="Q109" s="66"/>
      <c r="R109" s="61"/>
      <c r="S109" s="61"/>
      <c r="T109" s="61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365"/>
      <c r="AG109" s="37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5"/>
    </row>
    <row r="110" spans="1:51" ht="46.5" customHeight="1">
      <c r="A110" s="157" t="s">
        <v>231</v>
      </c>
      <c r="B110" s="271">
        <v>43486</v>
      </c>
      <c r="C110" s="68" t="s">
        <v>211</v>
      </c>
      <c r="D110" s="105" t="s">
        <v>232</v>
      </c>
      <c r="E110" s="106"/>
      <c r="F110" s="70"/>
      <c r="G110" s="70"/>
      <c r="H110" s="66"/>
      <c r="I110" s="66"/>
      <c r="J110" s="66"/>
      <c r="K110" s="66"/>
      <c r="L110" s="70"/>
      <c r="M110" s="66"/>
      <c r="N110" s="66"/>
      <c r="O110" s="66"/>
      <c r="P110" s="66"/>
      <c r="Q110" s="66"/>
      <c r="R110" s="61"/>
      <c r="S110" s="61"/>
      <c r="T110" s="61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364" t="s">
        <v>364</v>
      </c>
      <c r="AG110" s="37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5"/>
    </row>
    <row r="111" spans="1:51" ht="46.5" customHeight="1">
      <c r="A111" s="154"/>
      <c r="B111" s="131"/>
      <c r="C111" s="131"/>
      <c r="D111" s="105" t="s">
        <v>233</v>
      </c>
      <c r="E111" s="106">
        <v>10000</v>
      </c>
      <c r="F111" s="70"/>
      <c r="G111" s="70"/>
      <c r="H111" s="66"/>
      <c r="I111" s="66"/>
      <c r="J111" s="66"/>
      <c r="K111" s="66"/>
      <c r="L111" s="70"/>
      <c r="M111" s="66"/>
      <c r="N111" s="66">
        <v>5000</v>
      </c>
      <c r="O111" s="66"/>
      <c r="P111" s="66"/>
      <c r="Q111" s="66"/>
      <c r="R111" s="61"/>
      <c r="S111" s="61"/>
      <c r="T111" s="61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343"/>
      <c r="AG111" s="37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5"/>
    </row>
    <row r="112" spans="1:51" ht="55.5" customHeight="1">
      <c r="A112" s="154"/>
      <c r="B112" s="131"/>
      <c r="C112" s="131"/>
      <c r="D112" s="123" t="s">
        <v>234</v>
      </c>
      <c r="E112" s="106">
        <v>65000</v>
      </c>
      <c r="F112" s="66"/>
      <c r="G112" s="66"/>
      <c r="H112" s="66"/>
      <c r="I112" s="66"/>
      <c r="J112" s="66"/>
      <c r="K112" s="66"/>
      <c r="L112" s="66"/>
      <c r="M112" s="66"/>
      <c r="N112" s="66">
        <v>20000</v>
      </c>
      <c r="O112" s="66"/>
      <c r="P112" s="66"/>
      <c r="Q112" s="66"/>
      <c r="R112" s="61"/>
      <c r="S112" s="61"/>
      <c r="T112" s="61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366"/>
      <c r="AG112" s="37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5"/>
    </row>
    <row r="113" spans="1:51" s="228" customFormat="1" ht="196.5" customHeight="1">
      <c r="A113" s="292" t="s">
        <v>235</v>
      </c>
      <c r="B113" s="247" t="s">
        <v>434</v>
      </c>
      <c r="C113" s="247" t="s">
        <v>435</v>
      </c>
      <c r="D113" s="293" t="s">
        <v>436</v>
      </c>
      <c r="E113" s="273">
        <v>20000</v>
      </c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89"/>
      <c r="S113" s="289"/>
      <c r="T113" s="289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18" t="s">
        <v>437</v>
      </c>
      <c r="AG113" s="294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6"/>
    </row>
    <row r="114" spans="1:51" ht="52.5" customHeight="1">
      <c r="A114" s="157" t="s">
        <v>238</v>
      </c>
      <c r="B114" s="68" t="s">
        <v>239</v>
      </c>
      <c r="C114" s="303" t="s">
        <v>240</v>
      </c>
      <c r="D114" s="105" t="s">
        <v>277</v>
      </c>
      <c r="E114" s="106"/>
      <c r="F114" s="70"/>
      <c r="G114" s="70"/>
      <c r="H114" s="66"/>
      <c r="I114" s="66"/>
      <c r="J114" s="66"/>
      <c r="K114" s="66"/>
      <c r="L114" s="70"/>
      <c r="M114" s="66"/>
      <c r="N114" s="66"/>
      <c r="O114" s="66"/>
      <c r="P114" s="66"/>
      <c r="Q114" s="66"/>
      <c r="R114" s="61"/>
      <c r="S114" s="61"/>
      <c r="T114" s="61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105"/>
      <c r="AG114" s="37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5"/>
    </row>
    <row r="115" spans="1:51" ht="23.25" customHeight="1">
      <c r="A115" s="154"/>
      <c r="B115" s="131"/>
      <c r="C115" s="307"/>
      <c r="D115" s="105" t="s">
        <v>241</v>
      </c>
      <c r="E115" s="106">
        <v>232626.77</v>
      </c>
      <c r="F115" s="70"/>
      <c r="G115" s="70"/>
      <c r="H115" s="66"/>
      <c r="I115" s="66"/>
      <c r="J115" s="66"/>
      <c r="K115" s="66"/>
      <c r="L115" s="70"/>
      <c r="M115" s="66"/>
      <c r="N115" s="66"/>
      <c r="O115" s="66"/>
      <c r="P115" s="66">
        <v>232626.77</v>
      </c>
      <c r="Q115" s="66"/>
      <c r="R115" s="61"/>
      <c r="S115" s="61"/>
      <c r="T115" s="61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105"/>
      <c r="AG115" s="37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5"/>
    </row>
    <row r="116" spans="1:51" ht="46.5" customHeight="1">
      <c r="A116" s="154"/>
      <c r="B116" s="131"/>
      <c r="C116" s="307"/>
      <c r="D116" s="105" t="s">
        <v>242</v>
      </c>
      <c r="E116" s="106">
        <v>466000</v>
      </c>
      <c r="F116" s="70"/>
      <c r="G116" s="70"/>
      <c r="H116" s="66"/>
      <c r="I116" s="66"/>
      <c r="J116" s="66"/>
      <c r="K116" s="66"/>
      <c r="L116" s="70"/>
      <c r="M116" s="66"/>
      <c r="N116" s="66"/>
      <c r="O116" s="66"/>
      <c r="P116" s="66">
        <v>466000</v>
      </c>
      <c r="Q116" s="66"/>
      <c r="R116" s="61"/>
      <c r="S116" s="61"/>
      <c r="T116" s="61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105"/>
      <c r="AG116" s="37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5"/>
    </row>
    <row r="117" spans="1:51" ht="46.5" customHeight="1">
      <c r="A117" s="157" t="s">
        <v>243</v>
      </c>
      <c r="B117" s="68" t="s">
        <v>374</v>
      </c>
      <c r="C117" s="303" t="s">
        <v>240</v>
      </c>
      <c r="D117" s="105" t="s">
        <v>278</v>
      </c>
      <c r="E117" s="106"/>
      <c r="F117" s="70"/>
      <c r="G117" s="70"/>
      <c r="H117" s="66"/>
      <c r="I117" s="66"/>
      <c r="J117" s="66"/>
      <c r="K117" s="66"/>
      <c r="L117" s="70"/>
      <c r="M117" s="66"/>
      <c r="N117" s="66"/>
      <c r="O117" s="66"/>
      <c r="P117" s="66"/>
      <c r="Q117" s="66"/>
      <c r="R117" s="61"/>
      <c r="S117" s="61"/>
      <c r="T117" s="61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388"/>
      <c r="AG117" s="37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5"/>
    </row>
    <row r="118" spans="1:51" ht="20.25" customHeight="1">
      <c r="A118" s="154"/>
      <c r="B118" s="131"/>
      <c r="C118" s="307"/>
      <c r="D118" s="105" t="s">
        <v>244</v>
      </c>
      <c r="E118" s="106">
        <v>100000</v>
      </c>
      <c r="F118" s="70"/>
      <c r="G118" s="70"/>
      <c r="H118" s="66"/>
      <c r="I118" s="66"/>
      <c r="J118" s="66"/>
      <c r="K118" s="66"/>
      <c r="L118" s="70"/>
      <c r="M118" s="66"/>
      <c r="N118" s="66"/>
      <c r="O118" s="66"/>
      <c r="P118" s="66"/>
      <c r="Q118" s="106">
        <v>100000</v>
      </c>
      <c r="R118" s="61"/>
      <c r="S118" s="61"/>
      <c r="T118" s="61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363"/>
      <c r="AG118" s="37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5"/>
    </row>
    <row r="119" spans="1:51" ht="42" customHeight="1">
      <c r="A119" s="154"/>
      <c r="B119" s="131"/>
      <c r="C119" s="307"/>
      <c r="D119" s="105" t="s">
        <v>245</v>
      </c>
      <c r="E119" s="106">
        <v>210000</v>
      </c>
      <c r="F119" s="70"/>
      <c r="G119" s="70"/>
      <c r="H119" s="66"/>
      <c r="I119" s="66"/>
      <c r="J119" s="66"/>
      <c r="K119" s="66"/>
      <c r="L119" s="70"/>
      <c r="M119" s="66"/>
      <c r="N119" s="66"/>
      <c r="O119" s="66"/>
      <c r="P119" s="66"/>
      <c r="Q119" s="106">
        <v>210000</v>
      </c>
      <c r="R119" s="61"/>
      <c r="S119" s="61"/>
      <c r="T119" s="61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105"/>
      <c r="AG119" s="37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5"/>
    </row>
    <row r="120" spans="1:51" ht="27.75" customHeight="1">
      <c r="A120" s="154"/>
      <c r="B120" s="131"/>
      <c r="C120" s="131"/>
      <c r="D120" s="105" t="s">
        <v>246</v>
      </c>
      <c r="E120" s="106">
        <v>75766.72</v>
      </c>
      <c r="F120" s="70"/>
      <c r="G120" s="70"/>
      <c r="H120" s="66"/>
      <c r="I120" s="66"/>
      <c r="J120" s="66"/>
      <c r="K120" s="66"/>
      <c r="L120" s="70"/>
      <c r="M120" s="66"/>
      <c r="N120" s="66"/>
      <c r="O120" s="66"/>
      <c r="P120" s="66"/>
      <c r="Q120" s="273">
        <v>75766.72</v>
      </c>
      <c r="R120" s="61"/>
      <c r="S120" s="61"/>
      <c r="T120" s="6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241"/>
      <c r="AG120" s="37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5"/>
    </row>
    <row r="121" spans="1:51" ht="21.75" customHeight="1">
      <c r="A121" s="154"/>
      <c r="B121" s="131"/>
      <c r="C121" s="131"/>
      <c r="D121" s="105" t="s">
        <v>247</v>
      </c>
      <c r="E121" s="106">
        <v>33000</v>
      </c>
      <c r="F121" s="70"/>
      <c r="G121" s="70"/>
      <c r="H121" s="66"/>
      <c r="I121" s="66"/>
      <c r="J121" s="66"/>
      <c r="K121" s="66"/>
      <c r="L121" s="70"/>
      <c r="M121" s="66"/>
      <c r="N121" s="66"/>
      <c r="O121" s="66"/>
      <c r="P121" s="66"/>
      <c r="Q121" s="106">
        <v>33000</v>
      </c>
      <c r="R121" s="61"/>
      <c r="S121" s="61"/>
      <c r="T121" s="61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265"/>
      <c r="AG121" s="37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5"/>
    </row>
    <row r="122" spans="1:51" ht="48" customHeight="1">
      <c r="A122" s="154"/>
      <c r="B122" s="131"/>
      <c r="C122" s="131"/>
      <c r="D122" s="105" t="s">
        <v>248</v>
      </c>
      <c r="E122" s="106">
        <v>75000</v>
      </c>
      <c r="F122" s="70"/>
      <c r="G122" s="70"/>
      <c r="H122" s="66"/>
      <c r="I122" s="66"/>
      <c r="J122" s="66"/>
      <c r="K122" s="66"/>
      <c r="L122" s="70"/>
      <c r="M122" s="66"/>
      <c r="N122" s="66"/>
      <c r="O122" s="66"/>
      <c r="P122" s="66"/>
      <c r="Q122" s="273">
        <v>75000</v>
      </c>
      <c r="R122" s="61"/>
      <c r="S122" s="61"/>
      <c r="T122" s="61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265"/>
      <c r="AG122" s="37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5"/>
    </row>
    <row r="123" spans="1:51" ht="222" customHeight="1">
      <c r="A123" s="76" t="s">
        <v>249</v>
      </c>
      <c r="B123" s="63" t="s">
        <v>406</v>
      </c>
      <c r="C123" s="63" t="s">
        <v>407</v>
      </c>
      <c r="D123" s="105" t="s">
        <v>250</v>
      </c>
      <c r="E123" s="106">
        <v>50000</v>
      </c>
      <c r="F123" s="70"/>
      <c r="G123" s="70"/>
      <c r="H123" s="66"/>
      <c r="I123" s="66"/>
      <c r="J123" s="66"/>
      <c r="K123" s="66"/>
      <c r="L123" s="70"/>
      <c r="M123" s="66"/>
      <c r="N123" s="66">
        <v>50000</v>
      </c>
      <c r="O123" s="66"/>
      <c r="P123" s="66"/>
      <c r="Q123" s="66"/>
      <c r="R123" s="61"/>
      <c r="S123" s="61"/>
      <c r="T123" s="61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267" t="s">
        <v>360</v>
      </c>
      <c r="AG123" s="37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5"/>
    </row>
    <row r="124" spans="1:51" ht="184.5" customHeight="1">
      <c r="A124" s="76" t="s">
        <v>251</v>
      </c>
      <c r="B124" s="63" t="s">
        <v>440</v>
      </c>
      <c r="C124" s="63" t="s">
        <v>441</v>
      </c>
      <c r="D124" s="105" t="s">
        <v>252</v>
      </c>
      <c r="E124" s="106">
        <v>254534</v>
      </c>
      <c r="F124" s="70"/>
      <c r="G124" s="70"/>
      <c r="H124" s="66"/>
      <c r="I124" s="66"/>
      <c r="J124" s="66"/>
      <c r="K124" s="66"/>
      <c r="L124" s="70"/>
      <c r="M124" s="66"/>
      <c r="N124" s="66"/>
      <c r="O124" s="66"/>
      <c r="P124" s="66"/>
      <c r="Q124" s="66"/>
      <c r="R124" s="61"/>
      <c r="S124" s="61"/>
      <c r="T124" s="61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268"/>
      <c r="AG124" s="37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5"/>
    </row>
    <row r="125" spans="1:51" ht="181.5" customHeight="1">
      <c r="A125" s="76" t="s">
        <v>253</v>
      </c>
      <c r="B125" s="63" t="s">
        <v>439</v>
      </c>
      <c r="C125" s="63" t="s">
        <v>407</v>
      </c>
      <c r="D125" s="105" t="s">
        <v>254</v>
      </c>
      <c r="E125" s="106">
        <v>116574</v>
      </c>
      <c r="F125" s="70"/>
      <c r="G125" s="70"/>
      <c r="H125" s="66"/>
      <c r="I125" s="66"/>
      <c r="J125" s="66"/>
      <c r="K125" s="66"/>
      <c r="L125" s="70"/>
      <c r="M125" s="66"/>
      <c r="N125" s="66"/>
      <c r="O125" s="66"/>
      <c r="P125" s="66"/>
      <c r="Q125" s="66"/>
      <c r="R125" s="61"/>
      <c r="S125" s="61"/>
      <c r="T125" s="61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268"/>
      <c r="AG125" s="37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5"/>
    </row>
    <row r="126" spans="1:51" ht="218.25" customHeight="1">
      <c r="A126" s="76" t="s">
        <v>255</v>
      </c>
      <c r="B126" s="63" t="s">
        <v>438</v>
      </c>
      <c r="C126" s="63" t="s">
        <v>407</v>
      </c>
      <c r="D126" s="105" t="s">
        <v>256</v>
      </c>
      <c r="E126" s="106">
        <v>370000</v>
      </c>
      <c r="F126" s="70"/>
      <c r="G126" s="70"/>
      <c r="H126" s="66"/>
      <c r="I126" s="66"/>
      <c r="J126" s="66"/>
      <c r="K126" s="66"/>
      <c r="L126" s="70"/>
      <c r="M126" s="66"/>
      <c r="N126" s="66"/>
      <c r="O126" s="66"/>
      <c r="P126" s="66"/>
      <c r="Q126" s="66"/>
      <c r="R126" s="61"/>
      <c r="S126" s="61"/>
      <c r="T126" s="61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268"/>
      <c r="AG126" s="37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5"/>
    </row>
    <row r="127" spans="1:51" ht="212.25" customHeight="1">
      <c r="A127" s="76" t="s">
        <v>257</v>
      </c>
      <c r="B127" s="63" t="s">
        <v>409</v>
      </c>
      <c r="C127" s="63" t="s">
        <v>407</v>
      </c>
      <c r="D127" s="105" t="s">
        <v>410</v>
      </c>
      <c r="E127" s="106">
        <v>70000</v>
      </c>
      <c r="F127" s="70"/>
      <c r="G127" s="70"/>
      <c r="H127" s="66"/>
      <c r="I127" s="66"/>
      <c r="J127" s="66"/>
      <c r="K127" s="66"/>
      <c r="L127" s="70"/>
      <c r="M127" s="66"/>
      <c r="N127" s="66"/>
      <c r="O127" s="66"/>
      <c r="P127" s="66"/>
      <c r="Q127" s="66"/>
      <c r="R127" s="61"/>
      <c r="S127" s="61"/>
      <c r="T127" s="61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268"/>
      <c r="AG127" s="37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5"/>
    </row>
    <row r="128" spans="1:51" ht="383.25" customHeight="1">
      <c r="A128" s="274" t="s">
        <v>258</v>
      </c>
      <c r="B128" s="63" t="s">
        <v>402</v>
      </c>
      <c r="C128" s="68" t="s">
        <v>295</v>
      </c>
      <c r="D128" s="105" t="s">
        <v>317</v>
      </c>
      <c r="E128" s="106">
        <v>4235000</v>
      </c>
      <c r="F128" s="70"/>
      <c r="G128" s="70"/>
      <c r="H128" s="66"/>
      <c r="I128" s="66"/>
      <c r="J128" s="66"/>
      <c r="K128" s="66"/>
      <c r="L128" s="277">
        <v>300000</v>
      </c>
      <c r="M128" s="270"/>
      <c r="N128" s="270">
        <v>1000000</v>
      </c>
      <c r="O128" s="66"/>
      <c r="P128" s="66"/>
      <c r="Q128" s="66"/>
      <c r="R128" s="61"/>
      <c r="S128" s="61"/>
      <c r="T128" s="61"/>
      <c r="U128" s="60"/>
      <c r="V128" s="60"/>
      <c r="W128" s="60"/>
      <c r="X128" s="60"/>
      <c r="Y128" s="60"/>
      <c r="Z128" s="270">
        <v>550000</v>
      </c>
      <c r="AA128" s="270"/>
      <c r="AB128" s="270"/>
      <c r="AC128" s="60"/>
      <c r="AD128" s="60"/>
      <c r="AE128" s="60"/>
      <c r="AF128" s="267" t="s">
        <v>457</v>
      </c>
      <c r="AG128" s="37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5"/>
    </row>
    <row r="129" spans="1:51" ht="159.75" customHeight="1">
      <c r="A129" s="76" t="s">
        <v>282</v>
      </c>
      <c r="B129" s="63" t="s">
        <v>259</v>
      </c>
      <c r="C129" s="63" t="s">
        <v>260</v>
      </c>
      <c r="D129" s="105" t="s">
        <v>458</v>
      </c>
      <c r="E129" s="106"/>
      <c r="F129" s="70"/>
      <c r="G129" s="70"/>
      <c r="H129" s="66"/>
      <c r="I129" s="66"/>
      <c r="J129" s="66"/>
      <c r="K129" s="66"/>
      <c r="L129" s="70"/>
      <c r="M129" s="66"/>
      <c r="N129" s="66"/>
      <c r="O129" s="66"/>
      <c r="P129" s="66"/>
      <c r="Q129" s="66"/>
      <c r="R129" s="61"/>
      <c r="S129" s="61"/>
      <c r="T129" s="61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192" t="s">
        <v>365</v>
      </c>
      <c r="AG129" s="37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5"/>
    </row>
    <row r="130" spans="1:51" ht="43.5" customHeight="1">
      <c r="A130" s="154"/>
      <c r="B130" s="131"/>
      <c r="C130" s="313"/>
      <c r="D130" s="105" t="s">
        <v>261</v>
      </c>
      <c r="E130" s="106">
        <v>637200</v>
      </c>
      <c r="F130" s="70"/>
      <c r="G130" s="70"/>
      <c r="H130" s="66"/>
      <c r="I130" s="66"/>
      <c r="J130" s="66"/>
      <c r="K130" s="66"/>
      <c r="L130" s="70"/>
      <c r="M130" s="66"/>
      <c r="N130" s="66"/>
      <c r="O130" s="66"/>
      <c r="P130" s="66"/>
      <c r="Q130" s="66"/>
      <c r="R130" s="61"/>
      <c r="S130" s="61"/>
      <c r="T130" s="61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361"/>
      <c r="AG130" s="37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5"/>
    </row>
    <row r="131" spans="1:51" ht="45" customHeight="1">
      <c r="A131" s="154"/>
      <c r="B131" s="131"/>
      <c r="C131" s="307"/>
      <c r="D131" s="105" t="s">
        <v>262</v>
      </c>
      <c r="E131" s="106">
        <v>210000</v>
      </c>
      <c r="F131" s="70"/>
      <c r="G131" s="70"/>
      <c r="H131" s="66"/>
      <c r="I131" s="66"/>
      <c r="J131" s="66"/>
      <c r="K131" s="66"/>
      <c r="L131" s="70"/>
      <c r="M131" s="66"/>
      <c r="N131" s="66"/>
      <c r="O131" s="66"/>
      <c r="P131" s="66"/>
      <c r="Q131" s="66"/>
      <c r="R131" s="61"/>
      <c r="S131" s="61"/>
      <c r="T131" s="61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362"/>
      <c r="AG131" s="37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5"/>
    </row>
    <row r="132" spans="1:51" ht="31.5" customHeight="1">
      <c r="A132" s="154"/>
      <c r="B132" s="131"/>
      <c r="C132" s="131"/>
      <c r="D132" s="105" t="s">
        <v>263</v>
      </c>
      <c r="E132" s="106">
        <v>500000</v>
      </c>
      <c r="F132" s="70"/>
      <c r="G132" s="70"/>
      <c r="H132" s="66"/>
      <c r="I132" s="66"/>
      <c r="J132" s="66"/>
      <c r="K132" s="66"/>
      <c r="L132" s="70"/>
      <c r="M132" s="66"/>
      <c r="N132" s="66"/>
      <c r="O132" s="66"/>
      <c r="P132" s="66"/>
      <c r="Q132" s="66"/>
      <c r="R132" s="61"/>
      <c r="S132" s="61"/>
      <c r="T132" s="61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363"/>
      <c r="AG132" s="37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5"/>
    </row>
    <row r="133" spans="1:51" ht="33.75" customHeight="1">
      <c r="A133" s="154"/>
      <c r="B133" s="131"/>
      <c r="C133" s="131"/>
      <c r="D133" s="105" t="s">
        <v>264</v>
      </c>
      <c r="E133" s="106">
        <v>40000</v>
      </c>
      <c r="F133" s="70"/>
      <c r="G133" s="70"/>
      <c r="H133" s="66"/>
      <c r="I133" s="66"/>
      <c r="J133" s="66"/>
      <c r="K133" s="66"/>
      <c r="L133" s="70"/>
      <c r="M133" s="66"/>
      <c r="N133" s="66"/>
      <c r="O133" s="66"/>
      <c r="P133" s="66"/>
      <c r="Q133" s="66"/>
      <c r="R133" s="61"/>
      <c r="S133" s="61"/>
      <c r="T133" s="61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291" t="s">
        <v>276</v>
      </c>
      <c r="AG133" s="37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5"/>
    </row>
    <row r="134" spans="1:51" ht="42.75" customHeight="1">
      <c r="A134" s="154"/>
      <c r="B134" s="131"/>
      <c r="C134" s="131"/>
      <c r="D134" s="105" t="s">
        <v>265</v>
      </c>
      <c r="E134" s="106">
        <v>57000</v>
      </c>
      <c r="F134" s="70"/>
      <c r="G134" s="70"/>
      <c r="H134" s="66"/>
      <c r="I134" s="66"/>
      <c r="J134" s="66"/>
      <c r="K134" s="66"/>
      <c r="L134" s="70"/>
      <c r="M134" s="66"/>
      <c r="N134" s="66"/>
      <c r="O134" s="66"/>
      <c r="P134" s="66"/>
      <c r="Q134" s="66"/>
      <c r="R134" s="61"/>
      <c r="S134" s="61"/>
      <c r="T134" s="61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218"/>
      <c r="AG134" s="37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5"/>
    </row>
    <row r="135" spans="1:51" ht="24.75" customHeight="1">
      <c r="A135" s="154"/>
      <c r="B135" s="131"/>
      <c r="C135" s="131"/>
      <c r="D135" s="105" t="s">
        <v>266</v>
      </c>
      <c r="E135" s="106">
        <v>15000</v>
      </c>
      <c r="F135" s="70"/>
      <c r="G135" s="70"/>
      <c r="H135" s="66"/>
      <c r="I135" s="66"/>
      <c r="J135" s="66"/>
      <c r="K135" s="66"/>
      <c r="L135" s="70"/>
      <c r="M135" s="66"/>
      <c r="N135" s="66"/>
      <c r="O135" s="66"/>
      <c r="P135" s="66"/>
      <c r="Q135" s="66"/>
      <c r="R135" s="61"/>
      <c r="S135" s="61"/>
      <c r="T135" s="61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291" t="s">
        <v>276</v>
      </c>
      <c r="AG135" s="37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5"/>
    </row>
    <row r="136" spans="1:51" ht="51" customHeight="1">
      <c r="A136" s="154"/>
      <c r="B136" s="131"/>
      <c r="C136" s="131"/>
      <c r="D136" s="105" t="s">
        <v>267</v>
      </c>
      <c r="E136" s="106">
        <v>42000</v>
      </c>
      <c r="F136" s="70"/>
      <c r="G136" s="70"/>
      <c r="H136" s="66"/>
      <c r="I136" s="66"/>
      <c r="J136" s="66"/>
      <c r="K136" s="66"/>
      <c r="L136" s="70"/>
      <c r="M136" s="66"/>
      <c r="N136" s="66"/>
      <c r="O136" s="66"/>
      <c r="P136" s="66"/>
      <c r="Q136" s="66"/>
      <c r="R136" s="61"/>
      <c r="S136" s="61"/>
      <c r="T136" s="61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291" t="s">
        <v>276</v>
      </c>
      <c r="AG136" s="37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5"/>
    </row>
    <row r="137" spans="1:51" ht="219" customHeight="1">
      <c r="A137" s="154"/>
      <c r="B137" s="131"/>
      <c r="C137" s="131"/>
      <c r="D137" s="105" t="s">
        <v>268</v>
      </c>
      <c r="E137" s="106">
        <v>207820</v>
      </c>
      <c r="F137" s="70"/>
      <c r="G137" s="70"/>
      <c r="H137" s="66"/>
      <c r="I137" s="66"/>
      <c r="J137" s="66"/>
      <c r="K137" s="66"/>
      <c r="L137" s="70"/>
      <c r="M137" s="66"/>
      <c r="N137" s="221"/>
      <c r="O137" s="66"/>
      <c r="P137" s="66"/>
      <c r="Q137" s="66"/>
      <c r="R137" s="61"/>
      <c r="S137" s="61"/>
      <c r="T137" s="61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218" t="s">
        <v>446</v>
      </c>
      <c r="AG137" s="37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5"/>
    </row>
    <row r="138" spans="1:51" ht="109.5" customHeight="1">
      <c r="A138" s="154"/>
      <c r="B138" s="131"/>
      <c r="C138" s="131"/>
      <c r="D138" s="105" t="s">
        <v>269</v>
      </c>
      <c r="E138" s="106">
        <v>328000</v>
      </c>
      <c r="F138" s="70"/>
      <c r="G138" s="70"/>
      <c r="H138" s="66"/>
      <c r="I138" s="66"/>
      <c r="J138" s="66"/>
      <c r="K138" s="66"/>
      <c r="L138" s="70"/>
      <c r="M138" s="66"/>
      <c r="N138" s="221">
        <v>80000</v>
      </c>
      <c r="O138" s="66"/>
      <c r="P138" s="66"/>
      <c r="Q138" s="66"/>
      <c r="R138" s="61"/>
      <c r="S138" s="61"/>
      <c r="T138" s="61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218" t="s">
        <v>447</v>
      </c>
      <c r="AG138" s="37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5"/>
    </row>
    <row r="139" spans="1:51" ht="24.75" customHeight="1">
      <c r="A139" s="154"/>
      <c r="B139" s="131"/>
      <c r="C139" s="131"/>
      <c r="D139" s="105" t="s">
        <v>270</v>
      </c>
      <c r="E139" s="106">
        <v>70000</v>
      </c>
      <c r="F139" s="70"/>
      <c r="G139" s="70"/>
      <c r="H139" s="66"/>
      <c r="I139" s="66"/>
      <c r="J139" s="66"/>
      <c r="K139" s="66"/>
      <c r="L139" s="70"/>
      <c r="M139" s="66"/>
      <c r="N139" s="66"/>
      <c r="O139" s="66"/>
      <c r="P139" s="66"/>
      <c r="Q139" s="66"/>
      <c r="R139" s="61"/>
      <c r="S139" s="61"/>
      <c r="T139" s="61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105"/>
      <c r="AG139" s="37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5"/>
    </row>
    <row r="140" spans="1:51" ht="24.75" customHeight="1">
      <c r="A140" s="154"/>
      <c r="B140" s="131"/>
      <c r="C140" s="131"/>
      <c r="D140" s="105" t="s">
        <v>271</v>
      </c>
      <c r="E140" s="106">
        <v>405000</v>
      </c>
      <c r="F140" s="70"/>
      <c r="G140" s="70"/>
      <c r="H140" s="66"/>
      <c r="I140" s="66"/>
      <c r="J140" s="66"/>
      <c r="K140" s="66"/>
      <c r="L140" s="70"/>
      <c r="M140" s="66"/>
      <c r="N140" s="66"/>
      <c r="O140" s="66"/>
      <c r="P140" s="66"/>
      <c r="Q140" s="66"/>
      <c r="R140" s="61"/>
      <c r="S140" s="61"/>
      <c r="T140" s="61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268"/>
      <c r="AG140" s="37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5"/>
    </row>
    <row r="141" spans="1:51" ht="23.25" customHeight="1">
      <c r="A141" s="154"/>
      <c r="B141" s="131"/>
      <c r="C141" s="131"/>
      <c r="D141" s="105" t="s">
        <v>272</v>
      </c>
      <c r="E141" s="106">
        <v>250000</v>
      </c>
      <c r="F141" s="70"/>
      <c r="G141" s="70"/>
      <c r="H141" s="66"/>
      <c r="I141" s="66"/>
      <c r="J141" s="66"/>
      <c r="K141" s="66"/>
      <c r="L141" s="70"/>
      <c r="M141" s="66"/>
      <c r="N141" s="66"/>
      <c r="O141" s="66"/>
      <c r="P141" s="66"/>
      <c r="Q141" s="66"/>
      <c r="R141" s="61"/>
      <c r="S141" s="61"/>
      <c r="T141" s="61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268"/>
      <c r="AG141" s="37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5"/>
    </row>
    <row r="142" spans="1:51" ht="33.75" customHeight="1">
      <c r="A142" s="154"/>
      <c r="B142" s="131"/>
      <c r="C142" s="131"/>
      <c r="D142" s="105" t="s">
        <v>273</v>
      </c>
      <c r="E142" s="106">
        <v>139000</v>
      </c>
      <c r="F142" s="70"/>
      <c r="G142" s="70"/>
      <c r="H142" s="66"/>
      <c r="I142" s="66"/>
      <c r="J142" s="66"/>
      <c r="K142" s="66"/>
      <c r="L142" s="70"/>
      <c r="M142" s="66"/>
      <c r="N142" s="66"/>
      <c r="O142" s="66"/>
      <c r="P142" s="66"/>
      <c r="Q142" s="66"/>
      <c r="R142" s="61"/>
      <c r="S142" s="61"/>
      <c r="T142" s="61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268"/>
      <c r="AG142" s="37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5"/>
    </row>
    <row r="143" spans="1:51" ht="48" customHeight="1">
      <c r="A143" s="154"/>
      <c r="B143" s="74"/>
      <c r="C143" s="131"/>
      <c r="D143" s="105" t="s">
        <v>274</v>
      </c>
      <c r="E143" s="106">
        <v>136000</v>
      </c>
      <c r="F143" s="70"/>
      <c r="G143" s="70"/>
      <c r="H143" s="66"/>
      <c r="I143" s="66"/>
      <c r="J143" s="66"/>
      <c r="K143" s="66"/>
      <c r="L143" s="70"/>
      <c r="M143" s="66"/>
      <c r="N143" s="66"/>
      <c r="O143" s="66"/>
      <c r="P143" s="66"/>
      <c r="Q143" s="66"/>
      <c r="R143" s="61"/>
      <c r="S143" s="61"/>
      <c r="T143" s="61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268"/>
      <c r="AG143" s="37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5"/>
    </row>
    <row r="144" spans="1:51" ht="69.75" customHeight="1">
      <c r="A144" s="157" t="s">
        <v>281</v>
      </c>
      <c r="B144" s="264" t="s">
        <v>296</v>
      </c>
      <c r="C144" s="68" t="s">
        <v>275</v>
      </c>
      <c r="D144" s="105" t="s">
        <v>280</v>
      </c>
      <c r="E144" s="106"/>
      <c r="F144" s="70"/>
      <c r="G144" s="70"/>
      <c r="H144" s="66"/>
      <c r="I144" s="66"/>
      <c r="J144" s="66"/>
      <c r="K144" s="66"/>
      <c r="L144" s="70"/>
      <c r="M144" s="66"/>
      <c r="N144" s="66"/>
      <c r="O144" s="66"/>
      <c r="P144" s="66"/>
      <c r="Q144" s="66"/>
      <c r="R144" s="61"/>
      <c r="S144" s="61"/>
      <c r="T144" s="61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268"/>
      <c r="AG144" s="37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5"/>
    </row>
    <row r="145" spans="1:51" ht="27" customHeight="1">
      <c r="A145" s="154"/>
      <c r="B145" s="264"/>
      <c r="C145" s="131"/>
      <c r="D145" s="105" t="s">
        <v>246</v>
      </c>
      <c r="E145" s="273">
        <v>3156.82</v>
      </c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73">
        <v>3156.82</v>
      </c>
      <c r="R145" s="61"/>
      <c r="S145" s="61"/>
      <c r="T145" s="61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268"/>
      <c r="AG145" s="37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5"/>
    </row>
    <row r="146" spans="1:51" ht="27" customHeight="1">
      <c r="A146" s="154"/>
      <c r="B146" s="264"/>
      <c r="C146" s="131"/>
      <c r="D146" s="105" t="s">
        <v>279</v>
      </c>
      <c r="E146" s="273">
        <v>33100</v>
      </c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73">
        <v>33100</v>
      </c>
      <c r="R146" s="61"/>
      <c r="S146" s="61"/>
      <c r="T146" s="61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268"/>
      <c r="AG146" s="37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5"/>
    </row>
    <row r="147" spans="1:51" ht="42" customHeight="1">
      <c r="A147" s="154"/>
      <c r="B147" s="264"/>
      <c r="C147" s="131"/>
      <c r="D147" s="105" t="s">
        <v>248</v>
      </c>
      <c r="E147" s="273">
        <v>8000</v>
      </c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73">
        <v>8000</v>
      </c>
      <c r="R147" s="61"/>
      <c r="S147" s="61"/>
      <c r="T147" s="61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268"/>
      <c r="AG147" s="37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5"/>
    </row>
    <row r="148" spans="1:51" ht="47.25" customHeight="1">
      <c r="A148" s="157" t="s">
        <v>283</v>
      </c>
      <c r="B148" s="303" t="s">
        <v>404</v>
      </c>
      <c r="C148" s="68" t="s">
        <v>405</v>
      </c>
      <c r="D148" s="105" t="s">
        <v>290</v>
      </c>
      <c r="E148" s="106"/>
      <c r="F148" s="70"/>
      <c r="G148" s="70"/>
      <c r="H148" s="66"/>
      <c r="I148" s="66"/>
      <c r="J148" s="66"/>
      <c r="K148" s="66"/>
      <c r="L148" s="70"/>
      <c r="M148" s="66"/>
      <c r="N148" s="66"/>
      <c r="O148" s="66"/>
      <c r="P148" s="66"/>
      <c r="Q148" s="66"/>
      <c r="R148" s="61"/>
      <c r="S148" s="61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268"/>
      <c r="AG148" s="37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5"/>
    </row>
    <row r="149" spans="1:51" ht="21" customHeight="1">
      <c r="A149" s="154"/>
      <c r="B149" s="307"/>
      <c r="C149" s="131"/>
      <c r="D149" s="105" t="s">
        <v>284</v>
      </c>
      <c r="E149" s="106">
        <v>2000</v>
      </c>
      <c r="F149" s="70"/>
      <c r="G149" s="70"/>
      <c r="H149" s="66"/>
      <c r="I149" s="66"/>
      <c r="J149" s="66"/>
      <c r="K149" s="66"/>
      <c r="L149" s="70"/>
      <c r="M149" s="66"/>
      <c r="N149" s="66"/>
      <c r="O149" s="66"/>
      <c r="P149" s="106">
        <v>2000</v>
      </c>
      <c r="Q149" s="66"/>
      <c r="R149" s="61"/>
      <c r="S149" s="61"/>
      <c r="T149" s="61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268"/>
      <c r="AG149" s="37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5"/>
    </row>
    <row r="150" spans="1:51" ht="26.25" customHeight="1">
      <c r="A150" s="154"/>
      <c r="B150" s="307"/>
      <c r="C150" s="53"/>
      <c r="D150" s="12" t="s">
        <v>285</v>
      </c>
      <c r="E150" s="106">
        <v>12000</v>
      </c>
      <c r="F150" s="70"/>
      <c r="G150" s="70"/>
      <c r="H150" s="66"/>
      <c r="I150" s="66"/>
      <c r="J150" s="66"/>
      <c r="K150" s="66"/>
      <c r="L150" s="70"/>
      <c r="M150" s="66"/>
      <c r="N150" s="66"/>
      <c r="O150" s="66"/>
      <c r="P150" s="106">
        <v>12000</v>
      </c>
      <c r="Q150" s="66"/>
      <c r="R150" s="61"/>
      <c r="S150" s="61"/>
      <c r="T150" s="61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268"/>
      <c r="AG150" s="37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5"/>
    </row>
    <row r="151" spans="1:51" ht="29.25" customHeight="1">
      <c r="A151" s="154"/>
      <c r="B151" s="307"/>
      <c r="C151" s="131"/>
      <c r="D151" s="105" t="s">
        <v>403</v>
      </c>
      <c r="E151" s="106">
        <v>14598.17</v>
      </c>
      <c r="F151" s="70"/>
      <c r="G151" s="70"/>
      <c r="H151" s="66"/>
      <c r="I151" s="66"/>
      <c r="J151" s="66"/>
      <c r="K151" s="66"/>
      <c r="L151" s="70"/>
      <c r="M151" s="66"/>
      <c r="N151" s="66"/>
      <c r="O151" s="66"/>
      <c r="P151" s="106">
        <v>14598.17</v>
      </c>
      <c r="Q151" s="66"/>
      <c r="R151" s="61"/>
      <c r="S151" s="61"/>
      <c r="T151" s="61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268"/>
      <c r="AG151" s="37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5"/>
    </row>
    <row r="152" spans="1:51" ht="43.5" customHeight="1">
      <c r="A152" s="154"/>
      <c r="B152" s="307"/>
      <c r="C152" s="131"/>
      <c r="D152" s="105" t="s">
        <v>286</v>
      </c>
      <c r="E152" s="106">
        <v>5436</v>
      </c>
      <c r="F152" s="70"/>
      <c r="G152" s="70"/>
      <c r="H152" s="66"/>
      <c r="I152" s="66"/>
      <c r="J152" s="66"/>
      <c r="K152" s="66"/>
      <c r="L152" s="70"/>
      <c r="M152" s="66"/>
      <c r="N152" s="66"/>
      <c r="O152" s="66"/>
      <c r="P152" s="106">
        <v>5436</v>
      </c>
      <c r="Q152" s="66"/>
      <c r="R152" s="61"/>
      <c r="S152" s="61"/>
      <c r="T152" s="61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268"/>
      <c r="AG152" s="37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5"/>
    </row>
    <row r="153" spans="1:51" ht="24.75" customHeight="1">
      <c r="A153" s="154"/>
      <c r="B153" s="131"/>
      <c r="C153" s="131"/>
      <c r="D153" s="105" t="s">
        <v>287</v>
      </c>
      <c r="E153" s="106">
        <v>60000</v>
      </c>
      <c r="F153" s="70"/>
      <c r="G153" s="70"/>
      <c r="H153" s="66"/>
      <c r="I153" s="66"/>
      <c r="J153" s="66"/>
      <c r="K153" s="66"/>
      <c r="L153" s="70"/>
      <c r="M153" s="66"/>
      <c r="N153" s="66"/>
      <c r="O153" s="66"/>
      <c r="P153" s="106">
        <v>60000</v>
      </c>
      <c r="Q153" s="66"/>
      <c r="R153" s="61"/>
      <c r="S153" s="61"/>
      <c r="T153" s="61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268"/>
      <c r="AG153" s="37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5"/>
    </row>
    <row r="154" spans="1:51" ht="29.25" customHeight="1">
      <c r="A154" s="154"/>
      <c r="B154" s="131"/>
      <c r="C154" s="131"/>
      <c r="D154" s="105" t="s">
        <v>288</v>
      </c>
      <c r="E154" s="106">
        <v>3000</v>
      </c>
      <c r="F154" s="70"/>
      <c r="G154" s="70"/>
      <c r="H154" s="66"/>
      <c r="I154" s="66"/>
      <c r="J154" s="66"/>
      <c r="K154" s="66"/>
      <c r="L154" s="70"/>
      <c r="M154" s="66"/>
      <c r="N154" s="66"/>
      <c r="O154" s="66"/>
      <c r="P154" s="106">
        <v>3000</v>
      </c>
      <c r="Q154" s="66"/>
      <c r="R154" s="61"/>
      <c r="S154" s="61"/>
      <c r="T154" s="61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268"/>
      <c r="AG154" s="37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5"/>
    </row>
    <row r="155" spans="1:51" ht="50.25" customHeight="1">
      <c r="A155" s="151"/>
      <c r="B155" s="74"/>
      <c r="C155" s="74"/>
      <c r="D155" s="105" t="s">
        <v>289</v>
      </c>
      <c r="E155" s="106">
        <v>24400</v>
      </c>
      <c r="F155" s="70"/>
      <c r="G155" s="70"/>
      <c r="H155" s="66"/>
      <c r="I155" s="66"/>
      <c r="J155" s="66"/>
      <c r="K155" s="66"/>
      <c r="L155" s="70"/>
      <c r="M155" s="66"/>
      <c r="N155" s="66"/>
      <c r="O155" s="66"/>
      <c r="P155" s="106">
        <v>24400</v>
      </c>
      <c r="Q155" s="66"/>
      <c r="R155" s="61"/>
      <c r="S155" s="61"/>
      <c r="T155" s="61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268"/>
      <c r="AG155" s="37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5"/>
    </row>
    <row r="156" spans="1:51" ht="48.75" customHeight="1">
      <c r="A156" s="154" t="s">
        <v>300</v>
      </c>
      <c r="B156" s="303" t="s">
        <v>444</v>
      </c>
      <c r="C156" s="68" t="s">
        <v>405</v>
      </c>
      <c r="D156" s="105" t="s">
        <v>297</v>
      </c>
      <c r="E156" s="106"/>
      <c r="F156" s="70"/>
      <c r="G156" s="70"/>
      <c r="H156" s="66"/>
      <c r="I156" s="66"/>
      <c r="J156" s="66"/>
      <c r="K156" s="66"/>
      <c r="L156" s="70"/>
      <c r="M156" s="66"/>
      <c r="N156" s="66"/>
      <c r="O156" s="66"/>
      <c r="P156" s="66"/>
      <c r="Q156" s="66"/>
      <c r="R156" s="61"/>
      <c r="S156" s="61"/>
      <c r="T156" s="61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268"/>
      <c r="AG156" s="37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5"/>
    </row>
    <row r="157" spans="1:51" s="50" customFormat="1" ht="38.25" customHeight="1">
      <c r="A157" s="150"/>
      <c r="B157" s="307"/>
      <c r="C157" s="131"/>
      <c r="D157" s="105" t="s">
        <v>298</v>
      </c>
      <c r="E157" s="124">
        <v>6000</v>
      </c>
      <c r="F157" s="70"/>
      <c r="G157" s="70"/>
      <c r="H157" s="70"/>
      <c r="I157" s="70"/>
      <c r="J157" s="70"/>
      <c r="K157" s="70"/>
      <c r="L157" s="70"/>
      <c r="M157" s="66"/>
      <c r="N157" s="66"/>
      <c r="O157" s="70"/>
      <c r="P157" s="70"/>
      <c r="Q157" s="124">
        <v>6000</v>
      </c>
      <c r="R157" s="71"/>
      <c r="S157" s="71"/>
      <c r="T157" s="71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125"/>
      <c r="AG157" s="12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7"/>
    </row>
    <row r="158" spans="1:51" s="50" customFormat="1" ht="30" customHeight="1">
      <c r="A158" s="150"/>
      <c r="B158" s="307"/>
      <c r="C158" s="122"/>
      <c r="D158" s="123" t="s">
        <v>246</v>
      </c>
      <c r="E158" s="124">
        <v>7329.74</v>
      </c>
      <c r="F158" s="70"/>
      <c r="G158" s="70"/>
      <c r="H158" s="70"/>
      <c r="I158" s="70"/>
      <c r="J158" s="70"/>
      <c r="K158" s="70"/>
      <c r="L158" s="70"/>
      <c r="M158" s="66"/>
      <c r="N158" s="66"/>
      <c r="O158" s="70"/>
      <c r="P158" s="70"/>
      <c r="Q158" s="124">
        <v>7329.74</v>
      </c>
      <c r="R158" s="71"/>
      <c r="S158" s="71"/>
      <c r="T158" s="71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125"/>
      <c r="AG158" s="12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7"/>
    </row>
    <row r="159" spans="1:51" s="50" customFormat="1" ht="33.75" customHeight="1">
      <c r="A159" s="150"/>
      <c r="B159" s="307"/>
      <c r="C159" s="122"/>
      <c r="D159" s="105" t="s">
        <v>279</v>
      </c>
      <c r="E159" s="106">
        <v>5000</v>
      </c>
      <c r="F159" s="70"/>
      <c r="G159" s="70"/>
      <c r="H159" s="70"/>
      <c r="I159" s="70"/>
      <c r="J159" s="70"/>
      <c r="K159" s="70"/>
      <c r="L159" s="70"/>
      <c r="M159" s="66"/>
      <c r="N159" s="66"/>
      <c r="O159" s="70"/>
      <c r="P159" s="70"/>
      <c r="Q159" s="106">
        <v>5000</v>
      </c>
      <c r="R159" s="71"/>
      <c r="S159" s="71"/>
      <c r="T159" s="71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172"/>
      <c r="AG159" s="12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7"/>
    </row>
    <row r="160" spans="1:51" s="50" customFormat="1" ht="53.25" customHeight="1">
      <c r="A160" s="171"/>
      <c r="B160" s="181"/>
      <c r="C160" s="181"/>
      <c r="D160" s="123" t="s">
        <v>299</v>
      </c>
      <c r="E160" s="124">
        <v>2000</v>
      </c>
      <c r="F160" s="70"/>
      <c r="G160" s="70"/>
      <c r="H160" s="70"/>
      <c r="I160" s="70"/>
      <c r="J160" s="70"/>
      <c r="K160" s="70"/>
      <c r="L160" s="70"/>
      <c r="M160" s="66"/>
      <c r="N160" s="66"/>
      <c r="O160" s="70"/>
      <c r="P160" s="70"/>
      <c r="Q160" s="124">
        <v>2000</v>
      </c>
      <c r="R160" s="71"/>
      <c r="S160" s="71"/>
      <c r="T160" s="71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125"/>
      <c r="AG160" s="12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7"/>
    </row>
    <row r="161" spans="1:51" s="50" customFormat="1" ht="44.25" customHeight="1">
      <c r="A161" s="162" t="s">
        <v>306</v>
      </c>
      <c r="B161" s="170" t="s">
        <v>301</v>
      </c>
      <c r="C161" s="170" t="s">
        <v>302</v>
      </c>
      <c r="D161" s="123" t="s">
        <v>303</v>
      </c>
      <c r="E161" s="124"/>
      <c r="F161" s="70"/>
      <c r="G161" s="70"/>
      <c r="H161" s="70"/>
      <c r="I161" s="70"/>
      <c r="J161" s="70"/>
      <c r="K161" s="70"/>
      <c r="L161" s="70"/>
      <c r="M161" s="66"/>
      <c r="N161" s="66"/>
      <c r="O161" s="70"/>
      <c r="P161" s="70"/>
      <c r="Q161" s="70"/>
      <c r="R161" s="71"/>
      <c r="S161" s="71"/>
      <c r="T161" s="71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125"/>
      <c r="AG161" s="12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7"/>
    </row>
    <row r="162" spans="1:51" ht="27.75" customHeight="1">
      <c r="A162" s="150"/>
      <c r="B162" s="131"/>
      <c r="C162" s="131"/>
      <c r="D162" s="105" t="s">
        <v>304</v>
      </c>
      <c r="E162" s="106">
        <v>1935360.21</v>
      </c>
      <c r="F162" s="70"/>
      <c r="G162" s="70"/>
      <c r="H162" s="70"/>
      <c r="I162" s="70"/>
      <c r="J162" s="70"/>
      <c r="K162" s="70"/>
      <c r="L162" s="70"/>
      <c r="M162" s="66"/>
      <c r="N162" s="66"/>
      <c r="O162" s="70"/>
      <c r="P162" s="70"/>
      <c r="Q162" s="106">
        <v>1935360.21</v>
      </c>
      <c r="R162" s="71"/>
      <c r="S162" s="71"/>
      <c r="T162" s="71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105"/>
      <c r="AG162" s="37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5"/>
    </row>
    <row r="163" spans="1:51" ht="48" customHeight="1">
      <c r="A163" s="171"/>
      <c r="B163" s="74"/>
      <c r="C163" s="74"/>
      <c r="D163" s="105" t="s">
        <v>305</v>
      </c>
      <c r="E163" s="106">
        <v>425779.25</v>
      </c>
      <c r="F163" s="70"/>
      <c r="G163" s="70"/>
      <c r="H163" s="70"/>
      <c r="I163" s="70"/>
      <c r="J163" s="70"/>
      <c r="K163" s="70"/>
      <c r="L163" s="70"/>
      <c r="M163" s="66"/>
      <c r="N163" s="66"/>
      <c r="O163" s="70"/>
      <c r="P163" s="70"/>
      <c r="Q163" s="106">
        <v>425779.25</v>
      </c>
      <c r="R163" s="71"/>
      <c r="S163" s="71"/>
      <c r="T163" s="71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105"/>
      <c r="AG163" s="37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5"/>
    </row>
    <row r="164" spans="1:51" ht="47.25" customHeight="1">
      <c r="A164" s="150" t="s">
        <v>312</v>
      </c>
      <c r="B164" s="150" t="s">
        <v>301</v>
      </c>
      <c r="C164" s="150" t="s">
        <v>302</v>
      </c>
      <c r="D164" s="69" t="s">
        <v>307</v>
      </c>
      <c r="E164" s="65"/>
      <c r="F164" s="70"/>
      <c r="G164" s="70"/>
      <c r="H164" s="70"/>
      <c r="I164" s="70"/>
      <c r="J164" s="70"/>
      <c r="K164" s="70"/>
      <c r="L164" s="70"/>
      <c r="M164" s="66"/>
      <c r="N164" s="66"/>
      <c r="O164" s="70"/>
      <c r="P164" s="70"/>
      <c r="Q164" s="70"/>
      <c r="R164" s="71"/>
      <c r="S164" s="71"/>
      <c r="T164" s="71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8"/>
      <c r="AG164" s="37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5"/>
    </row>
    <row r="165" spans="1:51" s="50" customFormat="1" ht="30.75" customHeight="1">
      <c r="A165" s="175"/>
      <c r="B165" s="359"/>
      <c r="C165" s="175"/>
      <c r="D165" s="69" t="s">
        <v>308</v>
      </c>
      <c r="E165" s="65">
        <v>2050000</v>
      </c>
      <c r="F165" s="70"/>
      <c r="G165" s="70"/>
      <c r="H165" s="70"/>
      <c r="I165" s="70"/>
      <c r="J165" s="70"/>
      <c r="K165" s="70"/>
      <c r="L165" s="70"/>
      <c r="M165" s="66"/>
      <c r="N165" s="66"/>
      <c r="O165" s="65">
        <v>2050000</v>
      </c>
      <c r="P165" s="70"/>
      <c r="Q165" s="70"/>
      <c r="R165" s="71"/>
      <c r="S165" s="71"/>
      <c r="T165" s="71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173"/>
      <c r="AG165" s="51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7"/>
    </row>
    <row r="166" spans="1:51" ht="40.5" customHeight="1">
      <c r="A166" s="175"/>
      <c r="B166" s="317"/>
      <c r="C166" s="175"/>
      <c r="D166" s="64" t="s">
        <v>309</v>
      </c>
      <c r="E166" s="67">
        <v>451000</v>
      </c>
      <c r="F166" s="70"/>
      <c r="G166" s="70"/>
      <c r="H166" s="66"/>
      <c r="I166" s="66"/>
      <c r="J166" s="66"/>
      <c r="K166" s="66"/>
      <c r="L166" s="70"/>
      <c r="M166" s="66"/>
      <c r="N166" s="66"/>
      <c r="O166" s="67">
        <v>451000</v>
      </c>
      <c r="P166" s="66"/>
      <c r="Q166" s="66"/>
      <c r="R166" s="61"/>
      <c r="S166" s="61"/>
      <c r="T166" s="61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173"/>
      <c r="AG166" s="37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5"/>
    </row>
    <row r="167" spans="1:51" ht="111.75" customHeight="1">
      <c r="A167" s="175"/>
      <c r="B167" s="175"/>
      <c r="C167" s="175"/>
      <c r="D167" s="64" t="s">
        <v>310</v>
      </c>
      <c r="E167" s="67">
        <v>2325419.53</v>
      </c>
      <c r="F167" s="70"/>
      <c r="G167" s="70"/>
      <c r="H167" s="66"/>
      <c r="I167" s="66"/>
      <c r="J167" s="66"/>
      <c r="K167" s="66"/>
      <c r="L167" s="70"/>
      <c r="M167" s="66"/>
      <c r="N167" s="66"/>
      <c r="O167" s="67">
        <v>2325419.53</v>
      </c>
      <c r="P167" s="66"/>
      <c r="Q167" s="66"/>
      <c r="R167" s="61"/>
      <c r="S167" s="61"/>
      <c r="T167" s="61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173"/>
      <c r="AG167" s="37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5"/>
    </row>
    <row r="168" spans="1:51" ht="115.5" customHeight="1">
      <c r="A168" s="175"/>
      <c r="B168" s="175"/>
      <c r="C168" s="175"/>
      <c r="D168" s="64" t="s">
        <v>311</v>
      </c>
      <c r="E168" s="67">
        <v>2325419.54</v>
      </c>
      <c r="F168" s="70"/>
      <c r="G168" s="70"/>
      <c r="H168" s="66"/>
      <c r="I168" s="66"/>
      <c r="J168" s="66"/>
      <c r="K168" s="66"/>
      <c r="L168" s="70"/>
      <c r="M168" s="66"/>
      <c r="N168" s="66"/>
      <c r="O168" s="67">
        <v>2325419.54</v>
      </c>
      <c r="P168" s="66"/>
      <c r="Q168" s="66"/>
      <c r="R168" s="61"/>
      <c r="S168" s="61"/>
      <c r="T168" s="61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173"/>
      <c r="AG168" s="37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5"/>
    </row>
    <row r="169" spans="1:50" ht="64.5" customHeight="1">
      <c r="A169" s="113" t="s">
        <v>318</v>
      </c>
      <c r="B169" s="68" t="s">
        <v>313</v>
      </c>
      <c r="C169" s="68" t="s">
        <v>302</v>
      </c>
      <c r="D169" s="105" t="s">
        <v>315</v>
      </c>
      <c r="E169" s="77"/>
      <c r="F169" s="81"/>
      <c r="G169" s="81"/>
      <c r="H169" s="77"/>
      <c r="I169" s="77"/>
      <c r="J169" s="77"/>
      <c r="K169" s="77"/>
      <c r="L169" s="81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8"/>
      <c r="AG169" s="37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69.75" customHeight="1">
      <c r="A170" s="148"/>
      <c r="B170" s="131"/>
      <c r="C170" s="131"/>
      <c r="D170" s="105" t="s">
        <v>314</v>
      </c>
      <c r="E170" s="77">
        <v>414110.77</v>
      </c>
      <c r="F170" s="81"/>
      <c r="G170" s="81"/>
      <c r="H170" s="77"/>
      <c r="I170" s="77"/>
      <c r="J170" s="77"/>
      <c r="K170" s="77"/>
      <c r="L170" s="81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8"/>
      <c r="AG170" s="37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63.75" customHeight="1">
      <c r="A171" s="114"/>
      <c r="B171" s="74"/>
      <c r="C171" s="74"/>
      <c r="D171" s="105" t="s">
        <v>316</v>
      </c>
      <c r="E171" s="77">
        <v>2213</v>
      </c>
      <c r="F171" s="81"/>
      <c r="G171" s="81"/>
      <c r="H171" s="77"/>
      <c r="I171" s="77"/>
      <c r="J171" s="77"/>
      <c r="K171" s="77"/>
      <c r="L171" s="81"/>
      <c r="M171" s="77"/>
      <c r="N171" s="77">
        <v>2213</v>
      </c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8"/>
      <c r="AG171" s="37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89.25" customHeight="1">
      <c r="A172" s="148" t="s">
        <v>319</v>
      </c>
      <c r="B172" s="131" t="s">
        <v>320</v>
      </c>
      <c r="C172" s="68" t="s">
        <v>302</v>
      </c>
      <c r="D172" s="105" t="s">
        <v>321</v>
      </c>
      <c r="E172" s="77"/>
      <c r="F172" s="81"/>
      <c r="G172" s="81"/>
      <c r="H172" s="77"/>
      <c r="I172" s="77"/>
      <c r="J172" s="77"/>
      <c r="K172" s="77"/>
      <c r="L172" s="81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8"/>
      <c r="AG172" s="37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63" customHeight="1">
      <c r="A173" s="148"/>
      <c r="B173" s="131"/>
      <c r="C173" s="131"/>
      <c r="D173" s="105" t="s">
        <v>322</v>
      </c>
      <c r="E173" s="77">
        <f>-1935360.21</f>
        <v>-1935360.21</v>
      </c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>
        <v>-1935360.21</v>
      </c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8"/>
      <c r="AG173" s="37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48" customHeight="1">
      <c r="A174" s="148"/>
      <c r="B174" s="131"/>
      <c r="C174" s="131"/>
      <c r="D174" s="105" t="s">
        <v>323</v>
      </c>
      <c r="E174" s="77">
        <f>-425779.25</f>
        <v>-425779.25</v>
      </c>
      <c r="F174" s="81"/>
      <c r="G174" s="81"/>
      <c r="H174" s="77"/>
      <c r="I174" s="77"/>
      <c r="J174" s="77"/>
      <c r="K174" s="77"/>
      <c r="L174" s="81"/>
      <c r="M174" s="77"/>
      <c r="N174" s="77"/>
      <c r="O174" s="77"/>
      <c r="P174" s="77"/>
      <c r="Q174" s="77"/>
      <c r="R174" s="77">
        <f>-425779.25</f>
        <v>-425779.25</v>
      </c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8"/>
      <c r="AG174" s="37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35.75" customHeight="1">
      <c r="A175" s="148"/>
      <c r="B175" s="131"/>
      <c r="C175" s="131"/>
      <c r="D175" s="105" t="s">
        <v>324</v>
      </c>
      <c r="E175" s="77">
        <v>1000000</v>
      </c>
      <c r="F175" s="81"/>
      <c r="G175" s="81"/>
      <c r="H175" s="77"/>
      <c r="I175" s="77"/>
      <c r="J175" s="77"/>
      <c r="K175" s="77"/>
      <c r="L175" s="81"/>
      <c r="M175" s="77"/>
      <c r="N175" s="77"/>
      <c r="O175" s="77"/>
      <c r="P175" s="77"/>
      <c r="Q175" s="77"/>
      <c r="R175" s="77">
        <f>1000000-500000-300000</f>
        <v>200000</v>
      </c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8"/>
      <c r="AG175" s="37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05.75" customHeight="1">
      <c r="A176" s="114"/>
      <c r="B176" s="269"/>
      <c r="C176" s="74"/>
      <c r="D176" s="105" t="s">
        <v>325</v>
      </c>
      <c r="E176" s="77">
        <v>1361139.46</v>
      </c>
      <c r="F176" s="81"/>
      <c r="G176" s="81"/>
      <c r="H176" s="77"/>
      <c r="I176" s="77"/>
      <c r="J176" s="77"/>
      <c r="K176" s="77"/>
      <c r="L176" s="81"/>
      <c r="M176" s="77"/>
      <c r="N176" s="77"/>
      <c r="O176" s="77"/>
      <c r="P176" s="77"/>
      <c r="Q176" s="77"/>
      <c r="R176" s="77">
        <f>1361139.46-1000000-200000</f>
        <v>161139.45999999996</v>
      </c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8"/>
      <c r="AG176" s="37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08" customHeight="1">
      <c r="A177" s="111" t="s">
        <v>327</v>
      </c>
      <c r="B177" s="63" t="s">
        <v>338</v>
      </c>
      <c r="C177" s="63" t="s">
        <v>302</v>
      </c>
      <c r="D177" s="105" t="s">
        <v>339</v>
      </c>
      <c r="E177" s="77">
        <v>2500000</v>
      </c>
      <c r="F177" s="81"/>
      <c r="G177" s="81"/>
      <c r="H177" s="77"/>
      <c r="I177" s="77"/>
      <c r="J177" s="77"/>
      <c r="K177" s="77"/>
      <c r="L177" s="81"/>
      <c r="M177" s="77"/>
      <c r="N177" s="77"/>
      <c r="O177" s="77"/>
      <c r="P177" s="77"/>
      <c r="Q177" s="77"/>
      <c r="R177" s="77">
        <f>1000000+300000+200000</f>
        <v>1500000</v>
      </c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8" t="s">
        <v>372</v>
      </c>
      <c r="AG177" s="37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72" customHeight="1">
      <c r="A178" s="113" t="s">
        <v>331</v>
      </c>
      <c r="B178" s="167" t="s">
        <v>338</v>
      </c>
      <c r="C178" s="68" t="s">
        <v>302</v>
      </c>
      <c r="D178" s="105" t="s">
        <v>348</v>
      </c>
      <c r="E178" s="77"/>
      <c r="F178" s="81"/>
      <c r="G178" s="81"/>
      <c r="H178" s="77"/>
      <c r="I178" s="77"/>
      <c r="J178" s="77"/>
      <c r="K178" s="77"/>
      <c r="L178" s="81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8"/>
      <c r="AG178" s="37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51.75" customHeight="1">
      <c r="A179" s="148"/>
      <c r="B179" s="131"/>
      <c r="C179" s="131"/>
      <c r="D179" s="105" t="s">
        <v>340</v>
      </c>
      <c r="E179" s="77">
        <v>200000</v>
      </c>
      <c r="F179" s="81"/>
      <c r="G179" s="81"/>
      <c r="H179" s="77"/>
      <c r="I179" s="77"/>
      <c r="J179" s="77"/>
      <c r="K179" s="77"/>
      <c r="L179" s="81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8" t="s">
        <v>349</v>
      </c>
      <c r="AG179" s="37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33.75" customHeight="1">
      <c r="A180" s="148"/>
      <c r="B180" s="131"/>
      <c r="C180" s="131"/>
      <c r="D180" s="105" t="s">
        <v>341</v>
      </c>
      <c r="E180" s="77">
        <v>1000000</v>
      </c>
      <c r="F180" s="81"/>
      <c r="G180" s="81"/>
      <c r="H180" s="77"/>
      <c r="I180" s="77"/>
      <c r="J180" s="77"/>
      <c r="K180" s="77"/>
      <c r="L180" s="81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298" t="s">
        <v>350</v>
      </c>
      <c r="AG180" s="37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47.25" customHeight="1">
      <c r="A181" s="148"/>
      <c r="B181" s="131"/>
      <c r="C181" s="131"/>
      <c r="D181" s="105" t="s">
        <v>342</v>
      </c>
      <c r="E181" s="77">
        <v>1200000</v>
      </c>
      <c r="F181" s="81"/>
      <c r="G181" s="81"/>
      <c r="H181" s="77"/>
      <c r="I181" s="77"/>
      <c r="J181" s="77"/>
      <c r="K181" s="77"/>
      <c r="L181" s="81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299"/>
      <c r="AG181" s="37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45.75" customHeight="1">
      <c r="A182" s="148"/>
      <c r="B182" s="131"/>
      <c r="C182" s="131"/>
      <c r="D182" s="105" t="s">
        <v>343</v>
      </c>
      <c r="E182" s="77">
        <v>2502</v>
      </c>
      <c r="F182" s="81"/>
      <c r="G182" s="81"/>
      <c r="H182" s="77"/>
      <c r="I182" s="77"/>
      <c r="J182" s="77"/>
      <c r="K182" s="77"/>
      <c r="L182" s="81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298" t="s">
        <v>349</v>
      </c>
      <c r="AG182" s="37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33.75" customHeight="1">
      <c r="A183" s="148"/>
      <c r="B183" s="131"/>
      <c r="C183" s="131"/>
      <c r="D183" s="105" t="s">
        <v>344</v>
      </c>
      <c r="E183" s="77">
        <v>10000</v>
      </c>
      <c r="F183" s="81"/>
      <c r="G183" s="81"/>
      <c r="H183" s="77"/>
      <c r="I183" s="77"/>
      <c r="J183" s="77"/>
      <c r="K183" s="77"/>
      <c r="L183" s="81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314"/>
      <c r="AG183" s="37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42.75" customHeight="1">
      <c r="A184" s="148"/>
      <c r="B184" s="131"/>
      <c r="C184" s="131"/>
      <c r="D184" s="105" t="s">
        <v>345</v>
      </c>
      <c r="E184" s="77">
        <v>20000</v>
      </c>
      <c r="F184" s="81"/>
      <c r="G184" s="81"/>
      <c r="H184" s="77"/>
      <c r="I184" s="77"/>
      <c r="J184" s="77"/>
      <c r="K184" s="77"/>
      <c r="L184" s="81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299"/>
      <c r="AG184" s="37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50.25" customHeight="1">
      <c r="A185" s="148"/>
      <c r="B185" s="131"/>
      <c r="C185" s="131"/>
      <c r="D185" s="105" t="s">
        <v>346</v>
      </c>
      <c r="E185" s="77">
        <v>500000</v>
      </c>
      <c r="F185" s="81"/>
      <c r="G185" s="81"/>
      <c r="H185" s="77"/>
      <c r="I185" s="77"/>
      <c r="J185" s="77"/>
      <c r="K185" s="77"/>
      <c r="L185" s="81"/>
      <c r="M185" s="77"/>
      <c r="N185" s="77"/>
      <c r="O185" s="77"/>
      <c r="P185" s="77"/>
      <c r="Q185" s="77"/>
      <c r="R185" s="77">
        <v>500000</v>
      </c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8" t="s">
        <v>373</v>
      </c>
      <c r="AG185" s="37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51.75" customHeight="1">
      <c r="A186" s="148"/>
      <c r="B186" s="131"/>
      <c r="C186" s="131"/>
      <c r="D186" s="105" t="s">
        <v>354</v>
      </c>
      <c r="E186" s="77">
        <v>364000</v>
      </c>
      <c r="F186" s="81"/>
      <c r="G186" s="81"/>
      <c r="H186" s="77"/>
      <c r="I186" s="77"/>
      <c r="J186" s="77"/>
      <c r="K186" s="77"/>
      <c r="L186" s="81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8"/>
      <c r="AG186" s="37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51.75" customHeight="1">
      <c r="A187" s="148"/>
      <c r="B187" s="131"/>
      <c r="C187" s="131"/>
      <c r="D187" s="105" t="s">
        <v>347</v>
      </c>
      <c r="E187" s="77">
        <v>10000</v>
      </c>
      <c r="F187" s="81"/>
      <c r="G187" s="81"/>
      <c r="H187" s="77"/>
      <c r="I187" s="77"/>
      <c r="J187" s="77"/>
      <c r="K187" s="77"/>
      <c r="L187" s="81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8"/>
      <c r="AG187" s="37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206.25" customHeight="1">
      <c r="A188" s="111" t="s">
        <v>333</v>
      </c>
      <c r="B188" s="63" t="s">
        <v>328</v>
      </c>
      <c r="C188" s="63" t="s">
        <v>329</v>
      </c>
      <c r="D188" s="64" t="s">
        <v>330</v>
      </c>
      <c r="E188" s="77">
        <v>300000</v>
      </c>
      <c r="F188" s="81"/>
      <c r="G188" s="81"/>
      <c r="H188" s="77"/>
      <c r="I188" s="77"/>
      <c r="J188" s="77"/>
      <c r="K188" s="77"/>
      <c r="L188" s="81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286"/>
      <c r="AC188" s="77"/>
      <c r="AD188" s="77"/>
      <c r="AE188" s="77"/>
      <c r="AF188" s="78"/>
      <c r="AG188" s="37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83" customHeight="1">
      <c r="A189" s="111" t="s">
        <v>351</v>
      </c>
      <c r="B189" s="63" t="s">
        <v>332</v>
      </c>
      <c r="C189" s="63" t="s">
        <v>329</v>
      </c>
      <c r="D189" s="64" t="s">
        <v>335</v>
      </c>
      <c r="E189" s="77">
        <v>1307713.29</v>
      </c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8" t="s">
        <v>371</v>
      </c>
      <c r="AG189" s="37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35.75" customHeight="1">
      <c r="A190" s="111" t="s">
        <v>352</v>
      </c>
      <c r="B190" s="63" t="s">
        <v>334</v>
      </c>
      <c r="C190" s="63" t="s">
        <v>329</v>
      </c>
      <c r="D190" s="64" t="s">
        <v>336</v>
      </c>
      <c r="E190" s="77">
        <v>890481</v>
      </c>
      <c r="F190" s="81"/>
      <c r="G190" s="81"/>
      <c r="H190" s="77"/>
      <c r="I190" s="77"/>
      <c r="J190" s="77"/>
      <c r="K190" s="77"/>
      <c r="L190" s="81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8" t="s">
        <v>371</v>
      </c>
      <c r="AG190" s="37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18.5" customHeight="1">
      <c r="A191" s="111" t="s">
        <v>353</v>
      </c>
      <c r="B191" s="63" t="s">
        <v>400</v>
      </c>
      <c r="C191" s="63" t="s">
        <v>401</v>
      </c>
      <c r="D191" s="64" t="s">
        <v>355</v>
      </c>
      <c r="E191" s="77">
        <v>15120</v>
      </c>
      <c r="F191" s="81"/>
      <c r="G191" s="81"/>
      <c r="H191" s="77"/>
      <c r="I191" s="77"/>
      <c r="J191" s="77"/>
      <c r="K191" s="77"/>
      <c r="L191" s="81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8" t="s">
        <v>483</v>
      </c>
      <c r="AG191" s="37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92.25" customHeight="1">
      <c r="A192" s="111" t="s">
        <v>366</v>
      </c>
      <c r="B192" s="63" t="s">
        <v>367</v>
      </c>
      <c r="C192" s="63" t="s">
        <v>368</v>
      </c>
      <c r="D192" s="64" t="s">
        <v>369</v>
      </c>
      <c r="E192" s="77">
        <v>4234</v>
      </c>
      <c r="F192" s="81"/>
      <c r="G192" s="81"/>
      <c r="H192" s="77"/>
      <c r="I192" s="77"/>
      <c r="J192" s="77"/>
      <c r="K192" s="77"/>
      <c r="L192" s="81"/>
      <c r="M192" s="77"/>
      <c r="N192" s="77">
        <v>4234</v>
      </c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8" t="s">
        <v>370</v>
      </c>
      <c r="AG192" s="37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60.5" customHeight="1">
      <c r="A193" s="111" t="s">
        <v>375</v>
      </c>
      <c r="B193" s="63" t="s">
        <v>408</v>
      </c>
      <c r="C193" s="63" t="s">
        <v>168</v>
      </c>
      <c r="D193" s="64" t="s">
        <v>376</v>
      </c>
      <c r="E193" s="77">
        <v>89152</v>
      </c>
      <c r="F193" s="81"/>
      <c r="G193" s="81"/>
      <c r="H193" s="77"/>
      <c r="I193" s="77"/>
      <c r="J193" s="77"/>
      <c r="K193" s="77"/>
      <c r="L193" s="81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8" t="s">
        <v>459</v>
      </c>
      <c r="AG193" s="37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243" customHeight="1" hidden="1">
      <c r="A194" s="111"/>
      <c r="B194" s="63"/>
      <c r="C194" s="63"/>
      <c r="D194" s="190"/>
      <c r="E194" s="77"/>
      <c r="F194" s="81"/>
      <c r="G194" s="81"/>
      <c r="H194" s="77"/>
      <c r="I194" s="77"/>
      <c r="J194" s="77"/>
      <c r="K194" s="77"/>
      <c r="L194" s="81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8"/>
      <c r="AG194" s="37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314.25" customHeight="1" hidden="1">
      <c r="A195" s="111"/>
      <c r="B195" s="63"/>
      <c r="C195" s="63"/>
      <c r="D195" s="190"/>
      <c r="E195" s="77"/>
      <c r="F195" s="81"/>
      <c r="G195" s="81"/>
      <c r="H195" s="77"/>
      <c r="I195" s="77"/>
      <c r="J195" s="77"/>
      <c r="K195" s="77"/>
      <c r="L195" s="81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193"/>
      <c r="AG195" s="37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69" customHeight="1">
      <c r="A196" s="276" t="s">
        <v>377</v>
      </c>
      <c r="B196" s="68" t="s">
        <v>378</v>
      </c>
      <c r="C196" s="68" t="s">
        <v>275</v>
      </c>
      <c r="D196" s="64" t="s">
        <v>379</v>
      </c>
      <c r="E196" s="77"/>
      <c r="F196" s="81"/>
      <c r="G196" s="81"/>
      <c r="H196" s="77"/>
      <c r="I196" s="77"/>
      <c r="J196" s="77"/>
      <c r="K196" s="77"/>
      <c r="L196" s="81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8"/>
      <c r="AG196" s="37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30.75" customHeight="1">
      <c r="A197" s="114"/>
      <c r="B197" s="74"/>
      <c r="C197" s="74"/>
      <c r="D197" s="64" t="s">
        <v>279</v>
      </c>
      <c r="E197" s="77">
        <v>189402.08</v>
      </c>
      <c r="F197" s="81"/>
      <c r="G197" s="81"/>
      <c r="H197" s="77"/>
      <c r="I197" s="77"/>
      <c r="J197" s="77"/>
      <c r="K197" s="77"/>
      <c r="L197" s="81"/>
      <c r="M197" s="77"/>
      <c r="N197" s="77"/>
      <c r="O197" s="77"/>
      <c r="P197" s="77"/>
      <c r="Q197" s="77">
        <v>189402.08</v>
      </c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8"/>
      <c r="AG197" s="37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88.5" customHeight="1">
      <c r="A198" s="325" t="s">
        <v>381</v>
      </c>
      <c r="B198" s="303" t="s">
        <v>382</v>
      </c>
      <c r="C198" s="303" t="s">
        <v>383</v>
      </c>
      <c r="D198" s="64" t="s">
        <v>384</v>
      </c>
      <c r="E198" s="77"/>
      <c r="F198" s="81"/>
      <c r="G198" s="81"/>
      <c r="H198" s="77"/>
      <c r="I198" s="77"/>
      <c r="J198" s="77"/>
      <c r="K198" s="77"/>
      <c r="L198" s="81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8" t="s">
        <v>371</v>
      </c>
      <c r="AG198" s="37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98" customHeight="1">
      <c r="A199" s="304"/>
      <c r="B199" s="307"/>
      <c r="C199" s="307"/>
      <c r="D199" s="64" t="s">
        <v>426</v>
      </c>
      <c r="E199" s="77">
        <v>110000</v>
      </c>
      <c r="F199" s="81"/>
      <c r="G199" s="81"/>
      <c r="H199" s="77"/>
      <c r="I199" s="77"/>
      <c r="J199" s="77"/>
      <c r="K199" s="77"/>
      <c r="L199" s="81"/>
      <c r="M199" s="77"/>
      <c r="N199" s="77">
        <v>110000</v>
      </c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8"/>
      <c r="AG199" s="37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27.5" customHeight="1" hidden="1">
      <c r="A200" s="304"/>
      <c r="B200" s="307"/>
      <c r="C200" s="307"/>
      <c r="D200" s="190"/>
      <c r="E200" s="77"/>
      <c r="F200" s="81"/>
      <c r="G200" s="81"/>
      <c r="H200" s="77"/>
      <c r="I200" s="77"/>
      <c r="J200" s="77"/>
      <c r="K200" s="77"/>
      <c r="L200" s="81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8"/>
      <c r="AG200" s="37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  <row r="201" spans="1:50" ht="114" customHeight="1">
      <c r="A201" s="305"/>
      <c r="B201" s="320"/>
      <c r="C201" s="320"/>
      <c r="D201" s="64" t="s">
        <v>385</v>
      </c>
      <c r="E201" s="77">
        <v>100000</v>
      </c>
      <c r="F201" s="81"/>
      <c r="G201" s="81"/>
      <c r="H201" s="77"/>
      <c r="I201" s="77"/>
      <c r="J201" s="77"/>
      <c r="K201" s="77"/>
      <c r="L201" s="81"/>
      <c r="M201" s="77"/>
      <c r="N201" s="77">
        <v>100000</v>
      </c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8"/>
      <c r="AG201" s="37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</row>
    <row r="202" spans="1:50" ht="52.5" customHeight="1">
      <c r="A202" s="113" t="s">
        <v>386</v>
      </c>
      <c r="B202" s="303" t="s">
        <v>387</v>
      </c>
      <c r="C202" s="80" t="s">
        <v>388</v>
      </c>
      <c r="D202" s="78" t="s">
        <v>394</v>
      </c>
      <c r="E202" s="77"/>
      <c r="F202" s="81"/>
      <c r="G202" s="81"/>
      <c r="H202" s="77"/>
      <c r="I202" s="77"/>
      <c r="J202" s="77"/>
      <c r="K202" s="77"/>
      <c r="L202" s="81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298" t="s">
        <v>362</v>
      </c>
      <c r="AG202" s="37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</row>
    <row r="203" spans="1:50" ht="29.25" customHeight="1">
      <c r="A203" s="148"/>
      <c r="B203" s="307"/>
      <c r="C203" s="188"/>
      <c r="D203" s="78" t="s">
        <v>389</v>
      </c>
      <c r="E203" s="77">
        <v>1550</v>
      </c>
      <c r="F203" s="81"/>
      <c r="G203" s="81"/>
      <c r="H203" s="77"/>
      <c r="I203" s="77"/>
      <c r="J203" s="77"/>
      <c r="K203" s="77"/>
      <c r="L203" s="81"/>
      <c r="M203" s="77"/>
      <c r="N203" s="77">
        <v>1550</v>
      </c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314"/>
      <c r="AG203" s="37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</row>
    <row r="204" spans="1:50" ht="63" customHeight="1">
      <c r="A204" s="148"/>
      <c r="B204" s="307"/>
      <c r="C204" s="188"/>
      <c r="D204" s="78" t="s">
        <v>390</v>
      </c>
      <c r="E204" s="77">
        <v>800</v>
      </c>
      <c r="F204" s="81"/>
      <c r="G204" s="81"/>
      <c r="H204" s="77"/>
      <c r="I204" s="77"/>
      <c r="J204" s="77"/>
      <c r="K204" s="77"/>
      <c r="L204" s="81"/>
      <c r="M204" s="77"/>
      <c r="N204" s="77">
        <v>800</v>
      </c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314"/>
      <c r="AG204" s="37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</row>
    <row r="205" spans="1:50" ht="25.5" customHeight="1">
      <c r="A205" s="148"/>
      <c r="B205" s="131"/>
      <c r="C205" s="188"/>
      <c r="D205" s="78" t="s">
        <v>391</v>
      </c>
      <c r="E205" s="77">
        <v>570</v>
      </c>
      <c r="F205" s="81"/>
      <c r="G205" s="81"/>
      <c r="H205" s="77"/>
      <c r="I205" s="77"/>
      <c r="J205" s="77"/>
      <c r="K205" s="77"/>
      <c r="L205" s="81"/>
      <c r="M205" s="77"/>
      <c r="N205" s="77">
        <v>570</v>
      </c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314"/>
      <c r="AG205" s="37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</row>
    <row r="206" spans="1:50" ht="25.5" customHeight="1">
      <c r="A206" s="148"/>
      <c r="B206" s="131"/>
      <c r="C206" s="188"/>
      <c r="D206" s="78" t="s">
        <v>392</v>
      </c>
      <c r="E206" s="77">
        <v>7000</v>
      </c>
      <c r="F206" s="81"/>
      <c r="G206" s="81"/>
      <c r="H206" s="77"/>
      <c r="I206" s="77"/>
      <c r="J206" s="77"/>
      <c r="K206" s="77"/>
      <c r="L206" s="81"/>
      <c r="M206" s="77"/>
      <c r="N206" s="77">
        <v>2000</v>
      </c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314"/>
      <c r="AG206" s="37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</row>
    <row r="207" spans="1:50" ht="25.5" customHeight="1">
      <c r="A207" s="114"/>
      <c r="B207" s="74"/>
      <c r="C207" s="74"/>
      <c r="D207" s="64" t="s">
        <v>393</v>
      </c>
      <c r="E207" s="77">
        <v>3000</v>
      </c>
      <c r="F207" s="81"/>
      <c r="G207" s="81"/>
      <c r="H207" s="77"/>
      <c r="I207" s="77"/>
      <c r="J207" s="77"/>
      <c r="K207" s="77"/>
      <c r="L207" s="81"/>
      <c r="M207" s="77"/>
      <c r="N207" s="77">
        <v>1000</v>
      </c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299"/>
      <c r="AG207" s="37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</row>
    <row r="208" spans="1:50" ht="116.25" customHeight="1">
      <c r="A208" s="111" t="s">
        <v>395</v>
      </c>
      <c r="B208" s="63" t="s">
        <v>396</v>
      </c>
      <c r="C208" s="63" t="s">
        <v>397</v>
      </c>
      <c r="D208" s="64" t="s">
        <v>398</v>
      </c>
      <c r="E208" s="77"/>
      <c r="F208" s="81"/>
      <c r="G208" s="81"/>
      <c r="H208" s="77"/>
      <c r="I208" s="77"/>
      <c r="J208" s="77"/>
      <c r="K208" s="77"/>
      <c r="L208" s="81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3" t="s">
        <v>427</v>
      </c>
      <c r="AG208" s="37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</row>
    <row r="209" spans="1:50" ht="225.75" customHeight="1">
      <c r="A209" s="113" t="s">
        <v>399</v>
      </c>
      <c r="B209" s="68" t="s">
        <v>420</v>
      </c>
      <c r="C209" s="68" t="s">
        <v>421</v>
      </c>
      <c r="D209" s="94" t="s">
        <v>415</v>
      </c>
      <c r="E209" s="77"/>
      <c r="F209" s="81"/>
      <c r="G209" s="81"/>
      <c r="H209" s="77"/>
      <c r="I209" s="77"/>
      <c r="J209" s="77"/>
      <c r="K209" s="77"/>
      <c r="L209" s="81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3"/>
      <c r="AG209" s="37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</row>
    <row r="210" spans="1:50" ht="102.75" customHeight="1">
      <c r="A210" s="148"/>
      <c r="B210" s="131"/>
      <c r="C210" s="131"/>
      <c r="D210" s="64" t="s">
        <v>418</v>
      </c>
      <c r="E210" s="77">
        <v>70000</v>
      </c>
      <c r="F210" s="81"/>
      <c r="G210" s="81"/>
      <c r="H210" s="77"/>
      <c r="I210" s="77"/>
      <c r="J210" s="77"/>
      <c r="K210" s="77"/>
      <c r="L210" s="81">
        <v>70000</v>
      </c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8"/>
      <c r="AG210" s="37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</row>
    <row r="211" spans="1:50" ht="115.5" customHeight="1">
      <c r="A211" s="148"/>
      <c r="B211" s="313"/>
      <c r="C211" s="131"/>
      <c r="D211" s="64" t="s">
        <v>414</v>
      </c>
      <c r="E211" s="77">
        <v>70000</v>
      </c>
      <c r="F211" s="81"/>
      <c r="G211" s="81"/>
      <c r="H211" s="77"/>
      <c r="I211" s="77"/>
      <c r="J211" s="77"/>
      <c r="K211" s="77"/>
      <c r="L211" s="81">
        <v>70000</v>
      </c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8"/>
      <c r="AG211" s="37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</row>
    <row r="212" spans="1:50" ht="90" customHeight="1">
      <c r="A212" s="148"/>
      <c r="B212" s="307"/>
      <c r="C212" s="131"/>
      <c r="D212" s="64" t="s">
        <v>416</v>
      </c>
      <c r="E212" s="77">
        <v>200000</v>
      </c>
      <c r="F212" s="81"/>
      <c r="G212" s="81"/>
      <c r="H212" s="77"/>
      <c r="I212" s="77"/>
      <c r="J212" s="77"/>
      <c r="K212" s="77"/>
      <c r="L212" s="81">
        <v>200000</v>
      </c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8"/>
      <c r="AG212" s="37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</row>
    <row r="213" spans="1:50" ht="105.75" customHeight="1">
      <c r="A213" s="148"/>
      <c r="B213" s="131"/>
      <c r="C213" s="131"/>
      <c r="D213" s="64" t="s">
        <v>417</v>
      </c>
      <c r="E213" s="77">
        <v>200000</v>
      </c>
      <c r="F213" s="81"/>
      <c r="G213" s="81"/>
      <c r="H213" s="77"/>
      <c r="I213" s="77"/>
      <c r="J213" s="77"/>
      <c r="K213" s="77"/>
      <c r="L213" s="81">
        <v>200000</v>
      </c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8"/>
      <c r="AG213" s="37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</row>
    <row r="214" spans="1:50" ht="90.75" customHeight="1">
      <c r="A214" s="148"/>
      <c r="B214" s="131"/>
      <c r="C214" s="131"/>
      <c r="D214" s="64" t="s">
        <v>419</v>
      </c>
      <c r="E214" s="77">
        <v>500000</v>
      </c>
      <c r="F214" s="81"/>
      <c r="G214" s="81"/>
      <c r="H214" s="77"/>
      <c r="I214" s="77"/>
      <c r="J214" s="77"/>
      <c r="K214" s="77"/>
      <c r="L214" s="81">
        <v>500000</v>
      </c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8"/>
      <c r="AG214" s="37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</row>
    <row r="215" spans="1:50" ht="262.5" customHeight="1">
      <c r="A215" s="111" t="s">
        <v>428</v>
      </c>
      <c r="B215" s="63" t="s">
        <v>429</v>
      </c>
      <c r="C215" s="63" t="s">
        <v>430</v>
      </c>
      <c r="D215" s="280" t="s">
        <v>431</v>
      </c>
      <c r="E215" s="211">
        <v>80000</v>
      </c>
      <c r="F215" s="281"/>
      <c r="G215" s="281"/>
      <c r="H215" s="211"/>
      <c r="I215" s="211"/>
      <c r="J215" s="211"/>
      <c r="K215" s="211"/>
      <c r="L215" s="28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80" t="s">
        <v>432</v>
      </c>
      <c r="AG215" s="282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ht="172.5" customHeight="1">
      <c r="A216" s="111" t="s">
        <v>433</v>
      </c>
      <c r="B216" s="63" t="s">
        <v>448</v>
      </c>
      <c r="C216" s="63" t="s">
        <v>449</v>
      </c>
      <c r="D216" s="280" t="s">
        <v>450</v>
      </c>
      <c r="E216" s="211">
        <v>11500</v>
      </c>
      <c r="F216" s="281"/>
      <c r="G216" s="281"/>
      <c r="H216" s="211"/>
      <c r="I216" s="211"/>
      <c r="J216" s="211"/>
      <c r="K216" s="211"/>
      <c r="L216" s="281"/>
      <c r="M216" s="211"/>
      <c r="N216" s="211">
        <v>11500</v>
      </c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80" t="s">
        <v>469</v>
      </c>
      <c r="AG216" s="282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ht="36" customHeight="1">
      <c r="A217" s="113" t="s">
        <v>460</v>
      </c>
      <c r="B217" s="303" t="s">
        <v>461</v>
      </c>
      <c r="C217" s="303" t="s">
        <v>462</v>
      </c>
      <c r="D217" s="280" t="s">
        <v>468</v>
      </c>
      <c r="E217" s="211"/>
      <c r="F217" s="281"/>
      <c r="G217" s="281"/>
      <c r="H217" s="211"/>
      <c r="I217" s="211"/>
      <c r="J217" s="211"/>
      <c r="K217" s="211"/>
      <c r="L217" s="28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80"/>
      <c r="AG217" s="282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ht="86.25" customHeight="1">
      <c r="A218" s="148"/>
      <c r="B218" s="307"/>
      <c r="C218" s="307"/>
      <c r="D218" s="280" t="s">
        <v>463</v>
      </c>
      <c r="E218" s="211">
        <v>600000</v>
      </c>
      <c r="F218" s="281"/>
      <c r="G218" s="281"/>
      <c r="H218" s="211"/>
      <c r="I218" s="211"/>
      <c r="J218" s="211"/>
      <c r="K218" s="211"/>
      <c r="L218" s="28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80"/>
      <c r="AG218" s="282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ht="83.25" customHeight="1">
      <c r="A219" s="148"/>
      <c r="B219" s="131"/>
      <c r="C219" s="131"/>
      <c r="D219" s="280" t="s">
        <v>464</v>
      </c>
      <c r="E219" s="211">
        <v>250000</v>
      </c>
      <c r="F219" s="281"/>
      <c r="G219" s="281"/>
      <c r="H219" s="211"/>
      <c r="I219" s="211"/>
      <c r="J219" s="211"/>
      <c r="K219" s="211"/>
      <c r="L219" s="28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80"/>
      <c r="AG219" s="282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ht="45" customHeight="1">
      <c r="A220" s="148"/>
      <c r="B220" s="131"/>
      <c r="C220" s="131"/>
      <c r="D220" s="280" t="s">
        <v>465</v>
      </c>
      <c r="E220" s="211"/>
      <c r="F220" s="281"/>
      <c r="G220" s="281"/>
      <c r="H220" s="211"/>
      <c r="I220" s="211"/>
      <c r="J220" s="211"/>
      <c r="K220" s="211"/>
      <c r="L220" s="28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80"/>
      <c r="AG220" s="282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ht="28.5" customHeight="1">
      <c r="A221" s="148"/>
      <c r="B221" s="131"/>
      <c r="C221" s="131"/>
      <c r="D221" s="280" t="s">
        <v>466</v>
      </c>
      <c r="E221" s="211">
        <v>200000</v>
      </c>
      <c r="F221" s="281"/>
      <c r="G221" s="281"/>
      <c r="H221" s="211"/>
      <c r="I221" s="211"/>
      <c r="J221" s="211"/>
      <c r="K221" s="211"/>
      <c r="L221" s="28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80"/>
      <c r="AG221" s="282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33" s="12" customFormat="1" ht="40.5" customHeight="1">
      <c r="A222" s="114"/>
      <c r="B222" s="288"/>
      <c r="C222" s="288"/>
      <c r="D222" s="64" t="s">
        <v>467</v>
      </c>
      <c r="E222" s="77">
        <v>200000</v>
      </c>
      <c r="F222" s="81"/>
      <c r="G222" s="81"/>
      <c r="H222" s="77"/>
      <c r="I222" s="77"/>
      <c r="J222" s="77"/>
      <c r="K222" s="77"/>
      <c r="L222" s="81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3"/>
      <c r="AG222" s="284"/>
    </row>
    <row r="223" spans="1:50" ht="142.5" customHeight="1">
      <c r="A223" s="113" t="s">
        <v>482</v>
      </c>
      <c r="B223" s="131" t="s">
        <v>472</v>
      </c>
      <c r="C223" s="68" t="s">
        <v>473</v>
      </c>
      <c r="D223" s="283" t="s">
        <v>477</v>
      </c>
      <c r="E223" s="93"/>
      <c r="F223" s="137"/>
      <c r="G223" s="137"/>
      <c r="H223" s="93"/>
      <c r="I223" s="93"/>
      <c r="J223" s="93"/>
      <c r="K223" s="93"/>
      <c r="L223" s="137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209" t="s">
        <v>362</v>
      </c>
      <c r="AG223" s="37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</row>
    <row r="224" spans="1:50" ht="25.5" customHeight="1">
      <c r="A224" s="148"/>
      <c r="B224" s="131"/>
      <c r="C224" s="131"/>
      <c r="D224" s="64" t="s">
        <v>474</v>
      </c>
      <c r="E224" s="77">
        <v>5400</v>
      </c>
      <c r="F224" s="81"/>
      <c r="G224" s="81"/>
      <c r="H224" s="77"/>
      <c r="I224" s="77"/>
      <c r="J224" s="77"/>
      <c r="K224" s="77"/>
      <c r="L224" s="81"/>
      <c r="M224" s="77"/>
      <c r="N224" s="77">
        <v>2700</v>
      </c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8"/>
      <c r="AG224" s="37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</row>
    <row r="225" spans="1:50" ht="51.75" customHeight="1">
      <c r="A225" s="148"/>
      <c r="B225" s="131"/>
      <c r="C225" s="131"/>
      <c r="D225" s="64" t="s">
        <v>475</v>
      </c>
      <c r="E225" s="77">
        <v>675</v>
      </c>
      <c r="F225" s="81"/>
      <c r="G225" s="81"/>
      <c r="H225" s="77"/>
      <c r="I225" s="77"/>
      <c r="J225" s="77"/>
      <c r="K225" s="77"/>
      <c r="L225" s="81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8"/>
      <c r="AG225" s="37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</row>
    <row r="226" spans="1:50" ht="67.5" customHeight="1">
      <c r="A226" s="114"/>
      <c r="B226" s="288"/>
      <c r="C226" s="74"/>
      <c r="D226" s="64" t="s">
        <v>476</v>
      </c>
      <c r="E226" s="77">
        <v>58341.6</v>
      </c>
      <c r="F226" s="81"/>
      <c r="G226" s="81"/>
      <c r="H226" s="77"/>
      <c r="I226" s="77"/>
      <c r="J226" s="77"/>
      <c r="K226" s="77"/>
      <c r="L226" s="81"/>
      <c r="M226" s="77"/>
      <c r="N226" s="77">
        <v>14586</v>
      </c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134" t="s">
        <v>478</v>
      </c>
      <c r="AG226" s="37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</row>
    <row r="227" spans="1:50" ht="26.25" customHeight="1" hidden="1">
      <c r="A227" s="111"/>
      <c r="B227" s="297"/>
      <c r="C227" s="63"/>
      <c r="D227" s="64"/>
      <c r="E227" s="77"/>
      <c r="F227" s="81"/>
      <c r="G227" s="81"/>
      <c r="H227" s="77"/>
      <c r="I227" s="77"/>
      <c r="J227" s="77"/>
      <c r="K227" s="77"/>
      <c r="L227" s="81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195"/>
      <c r="AG227" s="37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</row>
    <row r="228" spans="1:50" ht="32.25" customHeight="1" hidden="1">
      <c r="A228" s="111"/>
      <c r="B228" s="297"/>
      <c r="C228" s="63"/>
      <c r="D228" s="64"/>
      <c r="E228" s="77"/>
      <c r="F228" s="81"/>
      <c r="G228" s="81"/>
      <c r="H228" s="77"/>
      <c r="I228" s="77"/>
      <c r="J228" s="77"/>
      <c r="K228" s="77"/>
      <c r="L228" s="81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195"/>
      <c r="AG228" s="37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</row>
    <row r="229" spans="1:50" ht="25.5" customHeight="1" hidden="1">
      <c r="A229" s="111"/>
      <c r="B229" s="297"/>
      <c r="C229" s="63"/>
      <c r="D229" s="64"/>
      <c r="E229" s="77"/>
      <c r="F229" s="81"/>
      <c r="G229" s="81"/>
      <c r="H229" s="77"/>
      <c r="I229" s="77"/>
      <c r="J229" s="77"/>
      <c r="K229" s="77"/>
      <c r="L229" s="81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195"/>
      <c r="AG229" s="37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</row>
    <row r="230" spans="1:50" ht="24.75" customHeight="1" hidden="1">
      <c r="A230" s="111"/>
      <c r="B230" s="297"/>
      <c r="C230" s="63"/>
      <c r="D230" s="64"/>
      <c r="E230" s="77"/>
      <c r="F230" s="81"/>
      <c r="G230" s="81"/>
      <c r="H230" s="77"/>
      <c r="I230" s="77"/>
      <c r="J230" s="77"/>
      <c r="K230" s="77"/>
      <c r="L230" s="81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195"/>
      <c r="AG230" s="37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</row>
    <row r="231" spans="1:50" ht="29.25" customHeight="1" hidden="1">
      <c r="A231" s="111"/>
      <c r="B231" s="297"/>
      <c r="C231" s="63"/>
      <c r="D231" s="64"/>
      <c r="E231" s="77"/>
      <c r="F231" s="81"/>
      <c r="G231" s="81"/>
      <c r="H231" s="77"/>
      <c r="I231" s="77"/>
      <c r="J231" s="77"/>
      <c r="K231" s="77"/>
      <c r="L231" s="81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197"/>
      <c r="AG231" s="37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</row>
    <row r="232" spans="1:50" ht="33" customHeight="1" hidden="1">
      <c r="A232" s="113"/>
      <c r="B232" s="68"/>
      <c r="C232" s="68"/>
      <c r="D232" s="64"/>
      <c r="E232" s="77"/>
      <c r="F232" s="81"/>
      <c r="G232" s="81"/>
      <c r="H232" s="77"/>
      <c r="I232" s="77"/>
      <c r="J232" s="77"/>
      <c r="K232" s="77"/>
      <c r="L232" s="81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8"/>
      <c r="AG232" s="37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</row>
    <row r="233" spans="1:50" ht="35.25" customHeight="1" hidden="1">
      <c r="A233" s="148"/>
      <c r="B233" s="131"/>
      <c r="C233" s="131"/>
      <c r="D233" s="64"/>
      <c r="E233" s="77"/>
      <c r="F233" s="81"/>
      <c r="G233" s="81"/>
      <c r="H233" s="77"/>
      <c r="I233" s="77"/>
      <c r="J233" s="77"/>
      <c r="K233" s="77"/>
      <c r="L233" s="81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8"/>
      <c r="AG233" s="37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</row>
    <row r="234" spans="1:51" ht="38.25" customHeight="1" hidden="1">
      <c r="A234" s="323"/>
      <c r="B234" s="323"/>
      <c r="C234" s="360"/>
      <c r="D234" s="64"/>
      <c r="E234" s="67"/>
      <c r="F234" s="70"/>
      <c r="G234" s="70"/>
      <c r="H234" s="66"/>
      <c r="I234" s="66"/>
      <c r="J234" s="66"/>
      <c r="K234" s="66"/>
      <c r="L234" s="70"/>
      <c r="M234" s="66"/>
      <c r="N234" s="214"/>
      <c r="O234" s="66"/>
      <c r="P234" s="66"/>
      <c r="Q234" s="66"/>
      <c r="R234" s="61"/>
      <c r="S234" s="61"/>
      <c r="T234" s="61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78"/>
      <c r="AG234" s="39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5"/>
    </row>
    <row r="235" spans="1:50" ht="87" customHeight="1" hidden="1">
      <c r="A235" s="371"/>
      <c r="B235" s="359"/>
      <c r="C235" s="343"/>
      <c r="D235" s="79"/>
      <c r="E235" s="77"/>
      <c r="F235" s="81"/>
      <c r="G235" s="81"/>
      <c r="H235" s="77"/>
      <c r="I235" s="77"/>
      <c r="J235" s="77"/>
      <c r="K235" s="77"/>
      <c r="L235" s="81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80"/>
      <c r="AG235" s="40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</row>
    <row r="236" spans="1:50" s="50" customFormat="1" ht="42.75" customHeight="1" hidden="1">
      <c r="A236" s="165"/>
      <c r="B236" s="122"/>
      <c r="C236" s="131"/>
      <c r="D236" s="153"/>
      <c r="E236" s="81"/>
      <c r="F236" s="81"/>
      <c r="G236" s="81"/>
      <c r="H236" s="81"/>
      <c r="I236" s="81"/>
      <c r="J236" s="81"/>
      <c r="K236" s="81"/>
      <c r="L236" s="81"/>
      <c r="M236" s="77"/>
      <c r="N236" s="77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77"/>
      <c r="AF236" s="339"/>
      <c r="AG236" s="12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</row>
    <row r="237" spans="1:50" s="50" customFormat="1" ht="30" customHeight="1" hidden="1">
      <c r="A237" s="165"/>
      <c r="B237" s="122"/>
      <c r="C237" s="164"/>
      <c r="D237" s="69"/>
      <c r="E237" s="81"/>
      <c r="F237" s="81"/>
      <c r="G237" s="81"/>
      <c r="H237" s="81"/>
      <c r="I237" s="81"/>
      <c r="J237" s="81"/>
      <c r="K237" s="81"/>
      <c r="L237" s="81"/>
      <c r="M237" s="77"/>
      <c r="N237" s="77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339"/>
      <c r="AG237" s="12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</row>
    <row r="238" spans="1:50" s="50" customFormat="1" ht="141" customHeight="1" hidden="1">
      <c r="A238" s="165"/>
      <c r="B238" s="122"/>
      <c r="C238" s="164"/>
      <c r="D238" s="69"/>
      <c r="E238" s="81"/>
      <c r="F238" s="81"/>
      <c r="G238" s="81"/>
      <c r="H238" s="81"/>
      <c r="I238" s="81"/>
      <c r="J238" s="81"/>
      <c r="K238" s="81"/>
      <c r="L238" s="81"/>
      <c r="M238" s="77"/>
      <c r="N238" s="77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339"/>
      <c r="AG238" s="12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</row>
    <row r="239" spans="1:50" s="50" customFormat="1" ht="50.25" customHeight="1" hidden="1">
      <c r="A239" s="165"/>
      <c r="B239" s="122"/>
      <c r="C239" s="164"/>
      <c r="D239" s="69"/>
      <c r="E239" s="81"/>
      <c r="F239" s="81"/>
      <c r="G239" s="81"/>
      <c r="H239" s="81"/>
      <c r="I239" s="81"/>
      <c r="J239" s="81"/>
      <c r="K239" s="81"/>
      <c r="L239" s="81"/>
      <c r="M239" s="77"/>
      <c r="N239" s="77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339"/>
      <c r="AG239" s="12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</row>
    <row r="240" spans="1:50" s="50" customFormat="1" ht="54" customHeight="1" hidden="1">
      <c r="A240" s="165"/>
      <c r="B240" s="122"/>
      <c r="C240" s="122"/>
      <c r="D240" s="69"/>
      <c r="E240" s="81"/>
      <c r="F240" s="81"/>
      <c r="G240" s="81"/>
      <c r="H240" s="81"/>
      <c r="I240" s="81"/>
      <c r="J240" s="81"/>
      <c r="K240" s="81"/>
      <c r="L240" s="81"/>
      <c r="M240" s="77"/>
      <c r="N240" s="77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339"/>
      <c r="AG240" s="12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</row>
    <row r="241" spans="1:50" s="50" customFormat="1" ht="45.75" customHeight="1" hidden="1">
      <c r="A241" s="165"/>
      <c r="B241" s="122"/>
      <c r="C241" s="122"/>
      <c r="D241" s="69"/>
      <c r="E241" s="81"/>
      <c r="F241" s="81"/>
      <c r="G241" s="81"/>
      <c r="H241" s="81"/>
      <c r="I241" s="81"/>
      <c r="J241" s="81"/>
      <c r="K241" s="81"/>
      <c r="L241" s="81"/>
      <c r="M241" s="77"/>
      <c r="N241" s="77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340"/>
      <c r="AG241" s="12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</row>
    <row r="242" spans="1:50" s="50" customFormat="1" ht="44.25" customHeight="1" hidden="1">
      <c r="A242" s="141"/>
      <c r="B242" s="92"/>
      <c r="C242" s="92"/>
      <c r="D242" s="69"/>
      <c r="E242" s="81"/>
      <c r="F242" s="81"/>
      <c r="G242" s="81"/>
      <c r="H242" s="81"/>
      <c r="I242" s="81"/>
      <c r="J242" s="81"/>
      <c r="K242" s="81"/>
      <c r="L242" s="81"/>
      <c r="M242" s="77"/>
      <c r="N242" s="77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195"/>
      <c r="AG242" s="12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</row>
    <row r="243" spans="1:50" s="50" customFormat="1" ht="63.75" customHeight="1" hidden="1">
      <c r="A243" s="180"/>
      <c r="B243" s="170"/>
      <c r="C243" s="170"/>
      <c r="D243" s="69"/>
      <c r="E243" s="81"/>
      <c r="F243" s="81"/>
      <c r="G243" s="81"/>
      <c r="H243" s="81"/>
      <c r="I243" s="81"/>
      <c r="J243" s="81"/>
      <c r="K243" s="81"/>
      <c r="L243" s="81"/>
      <c r="M243" s="77"/>
      <c r="N243" s="77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338"/>
      <c r="AG243" s="12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</row>
    <row r="244" spans="1:50" s="50" customFormat="1" ht="45.75" customHeight="1" hidden="1">
      <c r="A244" s="165"/>
      <c r="B244" s="122"/>
      <c r="C244" s="122"/>
      <c r="D244" s="185"/>
      <c r="E244" s="81"/>
      <c r="F244" s="81"/>
      <c r="G244" s="81"/>
      <c r="H244" s="81"/>
      <c r="I244" s="81"/>
      <c r="J244" s="81"/>
      <c r="K244" s="81"/>
      <c r="L244" s="81"/>
      <c r="M244" s="77"/>
      <c r="N244" s="77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339"/>
      <c r="AG244" s="12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</row>
    <row r="245" spans="1:50" s="50" customFormat="1" ht="45.75" customHeight="1" hidden="1">
      <c r="A245" s="165"/>
      <c r="B245" s="122"/>
      <c r="C245" s="122"/>
      <c r="D245" s="69"/>
      <c r="E245" s="81"/>
      <c r="F245" s="81"/>
      <c r="G245" s="81"/>
      <c r="H245" s="81"/>
      <c r="I245" s="81"/>
      <c r="J245" s="81"/>
      <c r="K245" s="81"/>
      <c r="L245" s="81"/>
      <c r="M245" s="77"/>
      <c r="N245" s="77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339"/>
      <c r="AG245" s="12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</row>
    <row r="246" spans="1:50" s="50" customFormat="1" ht="72" customHeight="1" hidden="1">
      <c r="A246" s="165"/>
      <c r="B246" s="122"/>
      <c r="C246" s="122"/>
      <c r="D246" s="69"/>
      <c r="E246" s="81"/>
      <c r="F246" s="81"/>
      <c r="G246" s="81"/>
      <c r="H246" s="81"/>
      <c r="I246" s="81"/>
      <c r="J246" s="81"/>
      <c r="K246" s="81"/>
      <c r="L246" s="81"/>
      <c r="M246" s="77"/>
      <c r="N246" s="77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339"/>
      <c r="AG246" s="12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</row>
    <row r="247" spans="1:50" s="50" customFormat="1" ht="45.75" customHeight="1" hidden="1">
      <c r="A247" s="165"/>
      <c r="B247" s="122"/>
      <c r="C247" s="122"/>
      <c r="D247" s="69"/>
      <c r="E247" s="81"/>
      <c r="F247" s="81"/>
      <c r="G247" s="81"/>
      <c r="H247" s="81"/>
      <c r="I247" s="81"/>
      <c r="J247" s="81"/>
      <c r="K247" s="81"/>
      <c r="L247" s="81"/>
      <c r="M247" s="77"/>
      <c r="N247" s="77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339"/>
      <c r="AG247" s="12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</row>
    <row r="248" spans="1:50" s="50" customFormat="1" ht="73.5" customHeight="1" hidden="1">
      <c r="A248" s="165"/>
      <c r="B248" s="122"/>
      <c r="C248" s="122"/>
      <c r="D248" s="185"/>
      <c r="E248" s="81"/>
      <c r="F248" s="81"/>
      <c r="G248" s="81"/>
      <c r="H248" s="81"/>
      <c r="I248" s="81"/>
      <c r="J248" s="81"/>
      <c r="K248" s="81"/>
      <c r="L248" s="81"/>
      <c r="M248" s="77"/>
      <c r="N248" s="77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339"/>
      <c r="AG248" s="12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</row>
    <row r="249" spans="1:50" s="50" customFormat="1" ht="29.25" customHeight="1" hidden="1">
      <c r="A249" s="165"/>
      <c r="B249" s="122"/>
      <c r="C249" s="122"/>
      <c r="D249" s="69"/>
      <c r="E249" s="81"/>
      <c r="F249" s="81"/>
      <c r="G249" s="81"/>
      <c r="H249" s="81"/>
      <c r="I249" s="81"/>
      <c r="J249" s="81"/>
      <c r="K249" s="81"/>
      <c r="L249" s="81"/>
      <c r="M249" s="77"/>
      <c r="N249" s="77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339"/>
      <c r="AG249" s="12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</row>
    <row r="250" spans="1:50" s="50" customFormat="1" ht="27" customHeight="1" hidden="1">
      <c r="A250" s="165"/>
      <c r="B250" s="122"/>
      <c r="C250" s="122"/>
      <c r="D250" s="69"/>
      <c r="E250" s="81"/>
      <c r="F250" s="81"/>
      <c r="G250" s="81"/>
      <c r="H250" s="81"/>
      <c r="I250" s="81"/>
      <c r="J250" s="81"/>
      <c r="K250" s="81"/>
      <c r="L250" s="81"/>
      <c r="M250" s="77"/>
      <c r="N250" s="77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340"/>
      <c r="AG250" s="12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</row>
    <row r="251" spans="1:50" s="50" customFormat="1" ht="35.25" customHeight="1" hidden="1">
      <c r="A251" s="141"/>
      <c r="B251" s="92"/>
      <c r="C251" s="92"/>
      <c r="D251" s="69"/>
      <c r="E251" s="81"/>
      <c r="F251" s="81"/>
      <c r="G251" s="81"/>
      <c r="H251" s="81"/>
      <c r="I251" s="81"/>
      <c r="J251" s="81"/>
      <c r="K251" s="81"/>
      <c r="L251" s="81"/>
      <c r="M251" s="77"/>
      <c r="N251" s="77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127"/>
      <c r="AG251" s="12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</row>
    <row r="252" spans="1:50" s="50" customFormat="1" ht="42" customHeight="1" hidden="1">
      <c r="A252" s="180"/>
      <c r="B252" s="170"/>
      <c r="C252" s="170"/>
      <c r="D252" s="69"/>
      <c r="E252" s="81"/>
      <c r="F252" s="81"/>
      <c r="G252" s="81"/>
      <c r="H252" s="81"/>
      <c r="I252" s="81"/>
      <c r="J252" s="81"/>
      <c r="K252" s="81"/>
      <c r="L252" s="81"/>
      <c r="M252" s="77"/>
      <c r="N252" s="77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127"/>
      <c r="AG252" s="12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</row>
    <row r="253" spans="1:50" s="50" customFormat="1" ht="24" customHeight="1" hidden="1">
      <c r="A253" s="165"/>
      <c r="B253" s="122"/>
      <c r="C253" s="122"/>
      <c r="D253" s="69"/>
      <c r="E253" s="81"/>
      <c r="F253" s="81"/>
      <c r="G253" s="81"/>
      <c r="H253" s="81"/>
      <c r="I253" s="81"/>
      <c r="J253" s="81"/>
      <c r="K253" s="81"/>
      <c r="L253" s="81"/>
      <c r="M253" s="77"/>
      <c r="N253" s="77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127"/>
      <c r="AG253" s="12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</row>
    <row r="254" spans="1:50" s="50" customFormat="1" ht="28.5" customHeight="1" hidden="1">
      <c r="A254" s="165"/>
      <c r="B254" s="122"/>
      <c r="C254" s="122"/>
      <c r="D254" s="69"/>
      <c r="E254" s="81"/>
      <c r="F254" s="81"/>
      <c r="G254" s="81"/>
      <c r="H254" s="81"/>
      <c r="I254" s="81"/>
      <c r="J254" s="81"/>
      <c r="K254" s="81"/>
      <c r="L254" s="81"/>
      <c r="M254" s="77"/>
      <c r="N254" s="77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127"/>
      <c r="AG254" s="12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</row>
    <row r="255" spans="1:50" s="50" customFormat="1" ht="27.75" customHeight="1" hidden="1">
      <c r="A255" s="165"/>
      <c r="B255" s="122"/>
      <c r="C255" s="122"/>
      <c r="D255" s="69"/>
      <c r="E255" s="81"/>
      <c r="F255" s="81"/>
      <c r="G255" s="81"/>
      <c r="H255" s="81"/>
      <c r="I255" s="81"/>
      <c r="J255" s="81"/>
      <c r="K255" s="81"/>
      <c r="L255" s="81"/>
      <c r="M255" s="77"/>
      <c r="N255" s="77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127"/>
      <c r="AG255" s="12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</row>
    <row r="256" spans="1:50" s="50" customFormat="1" ht="27.75" customHeight="1" hidden="1">
      <c r="A256" s="165"/>
      <c r="B256" s="122"/>
      <c r="C256" s="122"/>
      <c r="D256" s="69"/>
      <c r="E256" s="81"/>
      <c r="F256" s="81"/>
      <c r="G256" s="81"/>
      <c r="H256" s="81"/>
      <c r="I256" s="81"/>
      <c r="J256" s="81"/>
      <c r="K256" s="81"/>
      <c r="L256" s="81"/>
      <c r="M256" s="77"/>
      <c r="N256" s="77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127"/>
      <c r="AG256" s="12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</row>
    <row r="257" spans="1:50" s="50" customFormat="1" ht="23.25" customHeight="1" hidden="1">
      <c r="A257" s="182"/>
      <c r="B257" s="181"/>
      <c r="C257" s="181"/>
      <c r="D257" s="69"/>
      <c r="E257" s="81"/>
      <c r="F257" s="81"/>
      <c r="G257" s="81"/>
      <c r="H257" s="81"/>
      <c r="I257" s="81"/>
      <c r="J257" s="81"/>
      <c r="K257" s="81"/>
      <c r="L257" s="81"/>
      <c r="M257" s="77"/>
      <c r="N257" s="77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127"/>
      <c r="AG257" s="12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</row>
    <row r="258" spans="1:50" s="50" customFormat="1" ht="46.5" customHeight="1" hidden="1">
      <c r="A258" s="182"/>
      <c r="B258" s="181"/>
      <c r="C258" s="181"/>
      <c r="D258" s="69"/>
      <c r="E258" s="81"/>
      <c r="F258" s="81"/>
      <c r="G258" s="81"/>
      <c r="H258" s="81"/>
      <c r="I258" s="81"/>
      <c r="J258" s="81"/>
      <c r="K258" s="81"/>
      <c r="L258" s="81"/>
      <c r="M258" s="77"/>
      <c r="N258" s="77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127"/>
      <c r="AG258" s="12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</row>
    <row r="259" spans="1:50" s="50" customFormat="1" ht="44.25" customHeight="1" hidden="1">
      <c r="A259" s="141"/>
      <c r="B259" s="92"/>
      <c r="C259" s="63"/>
      <c r="D259" s="69"/>
      <c r="E259" s="81"/>
      <c r="F259" s="81"/>
      <c r="G259" s="81"/>
      <c r="H259" s="81"/>
      <c r="I259" s="81"/>
      <c r="J259" s="81"/>
      <c r="K259" s="81"/>
      <c r="L259" s="81"/>
      <c r="M259" s="77"/>
      <c r="N259" s="77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127"/>
      <c r="AG259" s="12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</row>
    <row r="260" spans="1:50" s="50" customFormat="1" ht="38.25" customHeight="1" hidden="1">
      <c r="A260" s="141"/>
      <c r="B260" s="92"/>
      <c r="C260" s="189"/>
      <c r="D260" s="69"/>
      <c r="E260" s="81"/>
      <c r="F260" s="81"/>
      <c r="G260" s="81"/>
      <c r="H260" s="81"/>
      <c r="I260" s="81"/>
      <c r="J260" s="81"/>
      <c r="K260" s="81"/>
      <c r="L260" s="81"/>
      <c r="M260" s="77"/>
      <c r="N260" s="77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127"/>
      <c r="AG260" s="12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</row>
    <row r="261" spans="1:50" s="50" customFormat="1" ht="33.75" customHeight="1" hidden="1">
      <c r="A261" s="141"/>
      <c r="B261" s="92"/>
      <c r="C261" s="92"/>
      <c r="D261" s="73"/>
      <c r="E261" s="81"/>
      <c r="F261" s="81"/>
      <c r="G261" s="81"/>
      <c r="H261" s="81"/>
      <c r="I261" s="81"/>
      <c r="J261" s="81"/>
      <c r="K261" s="81"/>
      <c r="L261" s="81"/>
      <c r="M261" s="77"/>
      <c r="N261" s="77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127"/>
      <c r="AG261" s="12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</row>
    <row r="262" spans="1:50" s="50" customFormat="1" ht="51.75" customHeight="1" hidden="1">
      <c r="A262" s="180"/>
      <c r="B262" s="312"/>
      <c r="C262" s="312"/>
      <c r="D262" s="69"/>
      <c r="E262" s="81"/>
      <c r="F262" s="81"/>
      <c r="G262" s="81"/>
      <c r="H262" s="81"/>
      <c r="I262" s="81"/>
      <c r="J262" s="81"/>
      <c r="K262" s="81"/>
      <c r="L262" s="81"/>
      <c r="M262" s="77"/>
      <c r="N262" s="77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298"/>
      <c r="AG262" s="12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</row>
    <row r="263" spans="1:50" s="50" customFormat="1" ht="70.5" customHeight="1" hidden="1">
      <c r="A263" s="165"/>
      <c r="B263" s="307"/>
      <c r="C263" s="307"/>
      <c r="D263" s="69"/>
      <c r="E263" s="81"/>
      <c r="F263" s="81"/>
      <c r="G263" s="81"/>
      <c r="H263" s="81"/>
      <c r="I263" s="81"/>
      <c r="J263" s="81"/>
      <c r="K263" s="81"/>
      <c r="L263" s="81"/>
      <c r="M263" s="77"/>
      <c r="N263" s="77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373"/>
      <c r="AG263" s="12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</row>
    <row r="264" spans="1:50" s="50" customFormat="1" ht="45" customHeight="1" hidden="1">
      <c r="A264" s="182"/>
      <c r="B264" s="181"/>
      <c r="C264" s="181"/>
      <c r="D264" s="79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209"/>
      <c r="AG264" s="12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</row>
    <row r="265" spans="1:50" s="50" customFormat="1" ht="57" customHeight="1" hidden="1">
      <c r="A265" s="141"/>
      <c r="B265" s="92"/>
      <c r="C265" s="92"/>
      <c r="D265" s="69"/>
      <c r="E265" s="81"/>
      <c r="F265" s="81"/>
      <c r="G265" s="81"/>
      <c r="H265" s="81"/>
      <c r="I265" s="81"/>
      <c r="J265" s="81"/>
      <c r="K265" s="81"/>
      <c r="L265" s="81"/>
      <c r="M265" s="77"/>
      <c r="N265" s="77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77"/>
      <c r="AF265" s="127"/>
      <c r="AG265" s="12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</row>
    <row r="266" spans="1:50" s="50" customFormat="1" ht="56.25" customHeight="1" hidden="1">
      <c r="A266" s="141"/>
      <c r="B266" s="92"/>
      <c r="C266" s="92"/>
      <c r="D266" s="69"/>
      <c r="E266" s="81"/>
      <c r="F266" s="81"/>
      <c r="G266" s="81"/>
      <c r="H266" s="81"/>
      <c r="I266" s="81"/>
      <c r="J266" s="81"/>
      <c r="K266" s="81"/>
      <c r="L266" s="81"/>
      <c r="M266" s="77"/>
      <c r="N266" s="77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77"/>
      <c r="AF266" s="127"/>
      <c r="AG266" s="12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</row>
    <row r="267" spans="1:50" s="50" customFormat="1" ht="48" customHeight="1" hidden="1">
      <c r="A267" s="141"/>
      <c r="B267" s="92"/>
      <c r="C267" s="189"/>
      <c r="D267" s="69"/>
      <c r="E267" s="81"/>
      <c r="F267" s="81"/>
      <c r="G267" s="81"/>
      <c r="H267" s="81"/>
      <c r="I267" s="81"/>
      <c r="J267" s="81"/>
      <c r="K267" s="81"/>
      <c r="L267" s="81"/>
      <c r="M267" s="77"/>
      <c r="N267" s="77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77"/>
      <c r="AF267" s="127"/>
      <c r="AG267" s="12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</row>
    <row r="268" spans="1:50" s="50" customFormat="1" ht="65.25" customHeight="1" hidden="1">
      <c r="A268" s="180"/>
      <c r="B268" s="170"/>
      <c r="C268" s="358"/>
      <c r="D268" s="69"/>
      <c r="E268" s="81"/>
      <c r="F268" s="81"/>
      <c r="G268" s="81"/>
      <c r="H268" s="81"/>
      <c r="I268" s="81"/>
      <c r="J268" s="81"/>
      <c r="K268" s="81"/>
      <c r="L268" s="81"/>
      <c r="M268" s="77"/>
      <c r="N268" s="77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77"/>
      <c r="AF268" s="127"/>
      <c r="AG268" s="12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</row>
    <row r="269" spans="1:50" s="50" customFormat="1" ht="53.25" customHeight="1" hidden="1">
      <c r="A269" s="165"/>
      <c r="B269" s="122"/>
      <c r="C269" s="307"/>
      <c r="D269" s="69"/>
      <c r="E269" s="81"/>
      <c r="F269" s="81"/>
      <c r="G269" s="81"/>
      <c r="H269" s="81"/>
      <c r="I269" s="81"/>
      <c r="J269" s="81"/>
      <c r="K269" s="81"/>
      <c r="L269" s="81"/>
      <c r="M269" s="77"/>
      <c r="N269" s="77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77"/>
      <c r="AF269" s="341"/>
      <c r="AG269" s="12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</row>
    <row r="270" spans="1:50" s="50" customFormat="1" ht="62.25" customHeight="1" hidden="1">
      <c r="A270" s="182"/>
      <c r="B270" s="181"/>
      <c r="C270" s="181"/>
      <c r="D270" s="69"/>
      <c r="E270" s="81"/>
      <c r="F270" s="81"/>
      <c r="G270" s="81"/>
      <c r="H270" s="81"/>
      <c r="I270" s="81"/>
      <c r="J270" s="81"/>
      <c r="K270" s="81"/>
      <c r="L270" s="81"/>
      <c r="M270" s="77"/>
      <c r="N270" s="77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77"/>
      <c r="AF270" s="342"/>
      <c r="AG270" s="12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</row>
    <row r="271" spans="1:50" s="50" customFormat="1" ht="47.25" customHeight="1" hidden="1">
      <c r="A271" s="182"/>
      <c r="B271" s="181"/>
      <c r="C271" s="194"/>
      <c r="D271" s="69"/>
      <c r="E271" s="81"/>
      <c r="F271" s="81"/>
      <c r="G271" s="81"/>
      <c r="H271" s="81"/>
      <c r="I271" s="81"/>
      <c r="J271" s="81"/>
      <c r="K271" s="81"/>
      <c r="L271" s="81"/>
      <c r="M271" s="77"/>
      <c r="N271" s="77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77"/>
      <c r="AF271" s="80"/>
      <c r="AG271" s="12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</row>
    <row r="272" spans="1:50" s="50" customFormat="1" ht="62.25" customHeight="1" hidden="1">
      <c r="A272" s="165"/>
      <c r="B272" s="170"/>
      <c r="C272" s="358"/>
      <c r="D272" s="69"/>
      <c r="E272" s="81"/>
      <c r="F272" s="81"/>
      <c r="G272" s="81"/>
      <c r="H272" s="81"/>
      <c r="I272" s="81"/>
      <c r="J272" s="81"/>
      <c r="K272" s="81"/>
      <c r="L272" s="81"/>
      <c r="M272" s="77"/>
      <c r="N272" s="77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77"/>
      <c r="AF272" s="341"/>
      <c r="AG272" s="12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</row>
    <row r="273" spans="1:50" s="50" customFormat="1" ht="31.5" customHeight="1" hidden="1">
      <c r="A273" s="165"/>
      <c r="B273" s="122"/>
      <c r="C273" s="307"/>
      <c r="D273" s="69"/>
      <c r="E273" s="81"/>
      <c r="F273" s="81"/>
      <c r="G273" s="81"/>
      <c r="H273" s="81"/>
      <c r="I273" s="81"/>
      <c r="J273" s="81"/>
      <c r="K273" s="81"/>
      <c r="L273" s="81"/>
      <c r="M273" s="77"/>
      <c r="N273" s="77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77"/>
      <c r="AF273" s="314"/>
      <c r="AG273" s="12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</row>
    <row r="274" spans="1:50" s="50" customFormat="1" ht="45.75" customHeight="1" hidden="1">
      <c r="A274" s="182"/>
      <c r="B274" s="181"/>
      <c r="C274" s="181"/>
      <c r="D274" s="69"/>
      <c r="E274" s="81"/>
      <c r="F274" s="81"/>
      <c r="G274" s="81"/>
      <c r="H274" s="81"/>
      <c r="I274" s="81"/>
      <c r="J274" s="81"/>
      <c r="K274" s="81"/>
      <c r="L274" s="81"/>
      <c r="M274" s="77"/>
      <c r="N274" s="77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77"/>
      <c r="AF274" s="299"/>
      <c r="AG274" s="12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</row>
    <row r="275" spans="1:50" s="50" customFormat="1" ht="55.5" customHeight="1" hidden="1">
      <c r="A275" s="141"/>
      <c r="B275" s="170"/>
      <c r="C275" s="189"/>
      <c r="D275" s="69"/>
      <c r="E275" s="81"/>
      <c r="F275" s="81"/>
      <c r="G275" s="81"/>
      <c r="H275" s="81"/>
      <c r="I275" s="81"/>
      <c r="J275" s="81"/>
      <c r="K275" s="81"/>
      <c r="L275" s="81"/>
      <c r="M275" s="77"/>
      <c r="N275" s="77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77"/>
      <c r="AF275" s="127"/>
      <c r="AG275" s="12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</row>
    <row r="276" spans="1:50" s="50" customFormat="1" ht="36.75" customHeight="1" hidden="1">
      <c r="A276" s="141"/>
      <c r="B276" s="170"/>
      <c r="C276" s="189"/>
      <c r="D276" s="69"/>
      <c r="E276" s="81"/>
      <c r="F276" s="81"/>
      <c r="G276" s="81"/>
      <c r="H276" s="81"/>
      <c r="I276" s="81"/>
      <c r="J276" s="81"/>
      <c r="K276" s="81"/>
      <c r="L276" s="81"/>
      <c r="M276" s="77"/>
      <c r="N276" s="77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77"/>
      <c r="AF276" s="127"/>
      <c r="AG276" s="12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</row>
    <row r="277" spans="1:50" s="50" customFormat="1" ht="93.75" customHeight="1" hidden="1">
      <c r="A277" s="141"/>
      <c r="B277" s="170"/>
      <c r="C277" s="189"/>
      <c r="D277" s="69"/>
      <c r="E277" s="81"/>
      <c r="F277" s="81"/>
      <c r="G277" s="81"/>
      <c r="H277" s="81"/>
      <c r="I277" s="81"/>
      <c r="J277" s="81"/>
      <c r="K277" s="81"/>
      <c r="L277" s="81"/>
      <c r="M277" s="77"/>
      <c r="N277" s="77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77"/>
      <c r="AF277" s="127"/>
      <c r="AG277" s="12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</row>
    <row r="278" spans="1:50" s="50" customFormat="1" ht="93.75" customHeight="1" hidden="1">
      <c r="A278" s="141"/>
      <c r="B278" s="92"/>
      <c r="C278" s="92"/>
      <c r="D278" s="69"/>
      <c r="E278" s="81"/>
      <c r="F278" s="81"/>
      <c r="G278" s="81"/>
      <c r="H278" s="81"/>
      <c r="I278" s="81"/>
      <c r="J278" s="81"/>
      <c r="K278" s="81"/>
      <c r="L278" s="81"/>
      <c r="M278" s="77"/>
      <c r="N278" s="77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77"/>
      <c r="AF278" s="127"/>
      <c r="AG278" s="12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</row>
    <row r="279" spans="1:50" ht="47.25" customHeight="1" hidden="1">
      <c r="A279" s="113"/>
      <c r="B279" s="68"/>
      <c r="C279" s="303"/>
      <c r="D279" s="79"/>
      <c r="E279" s="77"/>
      <c r="F279" s="81"/>
      <c r="G279" s="81"/>
      <c r="H279" s="77"/>
      <c r="I279" s="77"/>
      <c r="J279" s="77"/>
      <c r="K279" s="77"/>
      <c r="L279" s="81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298"/>
      <c r="AG279" s="40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</row>
    <row r="280" spans="1:50" ht="93" customHeight="1" hidden="1">
      <c r="A280" s="148"/>
      <c r="B280" s="131"/>
      <c r="C280" s="307"/>
      <c r="D280" s="69"/>
      <c r="E280" s="81"/>
      <c r="F280" s="81"/>
      <c r="G280" s="81"/>
      <c r="H280" s="82"/>
      <c r="I280" s="77"/>
      <c r="J280" s="77"/>
      <c r="K280" s="77"/>
      <c r="L280" s="81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318"/>
      <c r="AG280" s="27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</row>
    <row r="281" spans="1:50" ht="56.25" customHeight="1" hidden="1">
      <c r="A281" s="178"/>
      <c r="B281" s="160"/>
      <c r="C281" s="160"/>
      <c r="D281" s="79"/>
      <c r="E281" s="77"/>
      <c r="F281" s="81"/>
      <c r="G281" s="81"/>
      <c r="H281" s="77"/>
      <c r="I281" s="77"/>
      <c r="J281" s="77"/>
      <c r="K281" s="77"/>
      <c r="L281" s="81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319"/>
      <c r="AG281" s="27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</row>
    <row r="282" spans="1:50" ht="41.25" customHeight="1" hidden="1">
      <c r="A282" s="120"/>
      <c r="B282" s="169"/>
      <c r="C282" s="169"/>
      <c r="D282" s="79"/>
      <c r="E282" s="77"/>
      <c r="F282" s="81"/>
      <c r="G282" s="81"/>
      <c r="H282" s="77"/>
      <c r="I282" s="77"/>
      <c r="J282" s="77"/>
      <c r="K282" s="77"/>
      <c r="L282" s="81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6"/>
      <c r="AG282" s="27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</row>
    <row r="283" spans="1:50" ht="48" customHeight="1" hidden="1">
      <c r="A283" s="184"/>
      <c r="B283" s="306"/>
      <c r="C283" s="167"/>
      <c r="D283" s="79"/>
      <c r="E283" s="77"/>
      <c r="F283" s="81"/>
      <c r="G283" s="81"/>
      <c r="H283" s="77"/>
      <c r="I283" s="77"/>
      <c r="J283" s="77"/>
      <c r="K283" s="77"/>
      <c r="L283" s="81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6"/>
      <c r="AG283" s="26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33" s="12" customFormat="1" ht="46.5" customHeight="1" hidden="1">
      <c r="A284" s="148"/>
      <c r="B284" s="307"/>
      <c r="C284" s="131"/>
      <c r="D284" s="83"/>
      <c r="E284" s="77"/>
      <c r="F284" s="81"/>
      <c r="G284" s="81"/>
      <c r="H284" s="77"/>
      <c r="I284" s="77"/>
      <c r="J284" s="77"/>
      <c r="K284" s="77"/>
      <c r="L284" s="81"/>
      <c r="M284" s="77"/>
      <c r="N284" s="77"/>
      <c r="O284" s="77"/>
      <c r="P284" s="77"/>
      <c r="Q284" s="77"/>
      <c r="R284" s="77"/>
      <c r="S284" s="77"/>
      <c r="T284" s="77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78"/>
      <c r="AG284" s="40"/>
    </row>
    <row r="285" spans="1:33" s="12" customFormat="1" ht="53.25" customHeight="1" hidden="1">
      <c r="A285" s="148"/>
      <c r="B285" s="183"/>
      <c r="C285" s="131"/>
      <c r="D285" s="83"/>
      <c r="E285" s="77"/>
      <c r="F285" s="81"/>
      <c r="G285" s="81"/>
      <c r="H285" s="77"/>
      <c r="I285" s="77"/>
      <c r="J285" s="77"/>
      <c r="K285" s="77"/>
      <c r="L285" s="81"/>
      <c r="M285" s="77"/>
      <c r="N285" s="77"/>
      <c r="O285" s="77"/>
      <c r="P285" s="77"/>
      <c r="Q285" s="77"/>
      <c r="R285" s="77"/>
      <c r="S285" s="77"/>
      <c r="T285" s="77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78"/>
      <c r="AG285" s="40"/>
    </row>
    <row r="286" spans="1:32" s="12" customFormat="1" ht="51" customHeight="1" hidden="1">
      <c r="A286" s="148"/>
      <c r="B286" s="131"/>
      <c r="C286" s="131"/>
      <c r="D286" s="73"/>
      <c r="E286" s="77"/>
      <c r="F286" s="81"/>
      <c r="G286" s="81"/>
      <c r="H286" s="77"/>
      <c r="I286" s="77"/>
      <c r="J286" s="77"/>
      <c r="K286" s="77"/>
      <c r="L286" s="81"/>
      <c r="M286" s="77"/>
      <c r="N286" s="77"/>
      <c r="O286" s="77"/>
      <c r="P286" s="77"/>
      <c r="Q286" s="77"/>
      <c r="R286" s="77"/>
      <c r="S286" s="77"/>
      <c r="T286" s="77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78"/>
    </row>
    <row r="287" spans="1:33" s="110" customFormat="1" ht="63" customHeight="1" hidden="1">
      <c r="A287" s="148"/>
      <c r="B287" s="131"/>
      <c r="C287" s="131"/>
      <c r="D287" s="108"/>
      <c r="E287" s="93"/>
      <c r="F287" s="137"/>
      <c r="G287" s="137"/>
      <c r="H287" s="93"/>
      <c r="I287" s="93"/>
      <c r="J287" s="93"/>
      <c r="K287" s="93"/>
      <c r="L287" s="137"/>
      <c r="M287" s="93"/>
      <c r="N287" s="93"/>
      <c r="O287" s="93"/>
      <c r="P287" s="93"/>
      <c r="Q287" s="93"/>
      <c r="R287" s="93"/>
      <c r="S287" s="93"/>
      <c r="T287" s="93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78"/>
      <c r="AG287" s="44"/>
    </row>
    <row r="288" spans="1:33" s="110" customFormat="1" ht="55.5" customHeight="1" hidden="1">
      <c r="A288" s="148"/>
      <c r="B288" s="131"/>
      <c r="C288" s="131"/>
      <c r="D288" s="108"/>
      <c r="E288" s="93"/>
      <c r="F288" s="137"/>
      <c r="G288" s="137"/>
      <c r="H288" s="93"/>
      <c r="I288" s="93"/>
      <c r="J288" s="93"/>
      <c r="K288" s="93"/>
      <c r="L288" s="137"/>
      <c r="M288" s="93"/>
      <c r="N288" s="93"/>
      <c r="O288" s="93"/>
      <c r="P288" s="93"/>
      <c r="Q288" s="93"/>
      <c r="R288" s="93"/>
      <c r="S288" s="93"/>
      <c r="T288" s="93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78"/>
      <c r="AG288" s="44"/>
    </row>
    <row r="289" spans="1:33" s="110" customFormat="1" ht="57" customHeight="1" hidden="1">
      <c r="A289" s="114"/>
      <c r="B289" s="74"/>
      <c r="C289" s="74"/>
      <c r="D289" s="108"/>
      <c r="E289" s="93"/>
      <c r="F289" s="137"/>
      <c r="G289" s="137"/>
      <c r="H289" s="93"/>
      <c r="I289" s="93"/>
      <c r="J289" s="93"/>
      <c r="K289" s="93"/>
      <c r="L289" s="137"/>
      <c r="M289" s="93"/>
      <c r="N289" s="93"/>
      <c r="O289" s="93"/>
      <c r="P289" s="93"/>
      <c r="Q289" s="93"/>
      <c r="R289" s="93"/>
      <c r="S289" s="93"/>
      <c r="T289" s="93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78"/>
      <c r="AG289" s="44"/>
    </row>
    <row r="290" spans="1:33" s="110" customFormat="1" ht="61.5" customHeight="1" hidden="1">
      <c r="A290" s="113"/>
      <c r="B290" s="306"/>
      <c r="C290" s="167"/>
      <c r="D290" s="108"/>
      <c r="E290" s="93"/>
      <c r="F290" s="137"/>
      <c r="G290" s="137"/>
      <c r="H290" s="93"/>
      <c r="I290" s="93"/>
      <c r="J290" s="93"/>
      <c r="K290" s="93"/>
      <c r="L290" s="137"/>
      <c r="M290" s="93"/>
      <c r="N290" s="93"/>
      <c r="O290" s="93"/>
      <c r="P290" s="93"/>
      <c r="Q290" s="93"/>
      <c r="R290" s="93"/>
      <c r="S290" s="93"/>
      <c r="T290" s="93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80"/>
      <c r="AG290" s="44"/>
    </row>
    <row r="291" spans="1:33" s="12" customFormat="1" ht="47.25" customHeight="1" hidden="1">
      <c r="A291" s="326"/>
      <c r="B291" s="307"/>
      <c r="C291" s="313"/>
      <c r="D291" s="83"/>
      <c r="E291" s="77"/>
      <c r="F291" s="81"/>
      <c r="G291" s="81"/>
      <c r="H291" s="77"/>
      <c r="I291" s="77"/>
      <c r="J291" s="77"/>
      <c r="K291" s="77"/>
      <c r="L291" s="81"/>
      <c r="M291" s="77"/>
      <c r="N291" s="77"/>
      <c r="O291" s="77"/>
      <c r="P291" s="77"/>
      <c r="Q291" s="77"/>
      <c r="R291" s="77"/>
      <c r="S291" s="77"/>
      <c r="T291" s="77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59"/>
      <c r="AG291" s="38"/>
    </row>
    <row r="292" spans="1:33" s="12" customFormat="1" ht="46.5" customHeight="1" hidden="1">
      <c r="A292" s="371"/>
      <c r="B292" s="307"/>
      <c r="C292" s="313"/>
      <c r="D292" s="83"/>
      <c r="E292" s="77"/>
      <c r="F292" s="81"/>
      <c r="G292" s="81"/>
      <c r="H292" s="77"/>
      <c r="I292" s="77"/>
      <c r="J292" s="77"/>
      <c r="K292" s="77"/>
      <c r="L292" s="81"/>
      <c r="M292" s="77"/>
      <c r="N292" s="77"/>
      <c r="O292" s="77"/>
      <c r="P292" s="77"/>
      <c r="Q292" s="77"/>
      <c r="R292" s="77"/>
      <c r="S292" s="77"/>
      <c r="T292" s="77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59"/>
      <c r="AG292" s="38"/>
    </row>
    <row r="293" spans="1:33" s="12" customFormat="1" ht="73.5" customHeight="1" hidden="1">
      <c r="A293" s="114"/>
      <c r="B293" s="151"/>
      <c r="C293" s="151"/>
      <c r="D293" s="83"/>
      <c r="E293" s="77"/>
      <c r="F293" s="81"/>
      <c r="G293" s="81"/>
      <c r="H293" s="77"/>
      <c r="I293" s="77"/>
      <c r="J293" s="77"/>
      <c r="K293" s="77"/>
      <c r="L293" s="81"/>
      <c r="M293" s="77"/>
      <c r="N293" s="77"/>
      <c r="O293" s="77"/>
      <c r="P293" s="77"/>
      <c r="Q293" s="77"/>
      <c r="R293" s="77"/>
      <c r="S293" s="77"/>
      <c r="T293" s="77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78"/>
      <c r="AG293" s="38"/>
    </row>
    <row r="294" spans="1:33" s="12" customFormat="1" ht="45.75" customHeight="1" hidden="1">
      <c r="A294" s="148"/>
      <c r="B294" s="303"/>
      <c r="C294" s="132"/>
      <c r="D294" s="83"/>
      <c r="E294" s="77"/>
      <c r="F294" s="81"/>
      <c r="G294" s="81"/>
      <c r="H294" s="77"/>
      <c r="I294" s="77"/>
      <c r="J294" s="77"/>
      <c r="K294" s="77"/>
      <c r="L294" s="81"/>
      <c r="M294" s="77"/>
      <c r="N294" s="77"/>
      <c r="O294" s="77"/>
      <c r="P294" s="77"/>
      <c r="Q294" s="77"/>
      <c r="R294" s="77"/>
      <c r="S294" s="77"/>
      <c r="T294" s="77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78"/>
      <c r="AG294" s="38"/>
    </row>
    <row r="295" spans="1:33" s="12" customFormat="1" ht="32.25" customHeight="1" hidden="1">
      <c r="A295" s="148"/>
      <c r="B295" s="372"/>
      <c r="C295" s="154"/>
      <c r="D295" s="187"/>
      <c r="E295" s="77"/>
      <c r="F295" s="81"/>
      <c r="G295" s="81"/>
      <c r="H295" s="77"/>
      <c r="I295" s="77"/>
      <c r="J295" s="77"/>
      <c r="K295" s="77"/>
      <c r="L295" s="81"/>
      <c r="M295" s="77"/>
      <c r="N295" s="77"/>
      <c r="O295" s="77"/>
      <c r="P295" s="77"/>
      <c r="Q295" s="77"/>
      <c r="R295" s="77"/>
      <c r="S295" s="77"/>
      <c r="T295" s="77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78"/>
      <c r="AG295" s="38"/>
    </row>
    <row r="296" spans="1:33" s="12" customFormat="1" ht="48" customHeight="1" hidden="1">
      <c r="A296" s="148"/>
      <c r="B296" s="154"/>
      <c r="C296" s="154"/>
      <c r="D296" s="83"/>
      <c r="E296" s="77"/>
      <c r="F296" s="81"/>
      <c r="G296" s="81"/>
      <c r="H296" s="77"/>
      <c r="I296" s="77"/>
      <c r="J296" s="77"/>
      <c r="K296" s="77"/>
      <c r="L296" s="81"/>
      <c r="M296" s="77"/>
      <c r="N296" s="77"/>
      <c r="O296" s="77"/>
      <c r="P296" s="77"/>
      <c r="Q296" s="77"/>
      <c r="R296" s="77"/>
      <c r="S296" s="77"/>
      <c r="T296" s="77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186"/>
      <c r="AG296" s="38"/>
    </row>
    <row r="297" spans="1:33" s="12" customFormat="1" ht="53.25" customHeight="1" hidden="1">
      <c r="A297" s="148"/>
      <c r="B297" s="154"/>
      <c r="C297" s="154"/>
      <c r="D297" s="83"/>
      <c r="E297" s="77"/>
      <c r="F297" s="81"/>
      <c r="G297" s="81"/>
      <c r="H297" s="77"/>
      <c r="I297" s="77"/>
      <c r="J297" s="77"/>
      <c r="K297" s="77"/>
      <c r="L297" s="81"/>
      <c r="M297" s="77"/>
      <c r="N297" s="77"/>
      <c r="O297" s="77"/>
      <c r="P297" s="77"/>
      <c r="Q297" s="77"/>
      <c r="R297" s="77"/>
      <c r="S297" s="77"/>
      <c r="T297" s="77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186"/>
      <c r="AG297" s="38"/>
    </row>
    <row r="298" spans="1:33" s="12" customFormat="1" ht="65.25" customHeight="1" hidden="1">
      <c r="A298" s="148"/>
      <c r="B298" s="154"/>
      <c r="C298" s="154"/>
      <c r="D298" s="83"/>
      <c r="E298" s="77"/>
      <c r="F298" s="81"/>
      <c r="G298" s="81"/>
      <c r="H298" s="77"/>
      <c r="I298" s="77"/>
      <c r="J298" s="77"/>
      <c r="K298" s="77"/>
      <c r="L298" s="81"/>
      <c r="M298" s="77"/>
      <c r="N298" s="77"/>
      <c r="O298" s="77"/>
      <c r="P298" s="77"/>
      <c r="Q298" s="77"/>
      <c r="R298" s="77"/>
      <c r="S298" s="77"/>
      <c r="T298" s="77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186"/>
      <c r="AG298" s="38"/>
    </row>
    <row r="299" spans="1:33" s="12" customFormat="1" ht="63.75" customHeight="1" hidden="1">
      <c r="A299" s="148"/>
      <c r="B299" s="154"/>
      <c r="C299" s="154"/>
      <c r="D299" s="83"/>
      <c r="E299" s="77"/>
      <c r="F299" s="81"/>
      <c r="G299" s="81"/>
      <c r="H299" s="77"/>
      <c r="I299" s="77"/>
      <c r="J299" s="77"/>
      <c r="K299" s="77"/>
      <c r="L299" s="81"/>
      <c r="M299" s="77"/>
      <c r="N299" s="77"/>
      <c r="O299" s="77"/>
      <c r="P299" s="77"/>
      <c r="Q299" s="77"/>
      <c r="R299" s="77"/>
      <c r="S299" s="77"/>
      <c r="T299" s="77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186"/>
      <c r="AG299" s="38"/>
    </row>
    <row r="300" spans="1:33" s="12" customFormat="1" ht="53.25" customHeight="1" hidden="1">
      <c r="A300" s="148"/>
      <c r="B300" s="154"/>
      <c r="C300" s="154"/>
      <c r="D300" s="83"/>
      <c r="E300" s="77"/>
      <c r="F300" s="81"/>
      <c r="G300" s="81"/>
      <c r="H300" s="77"/>
      <c r="I300" s="77"/>
      <c r="J300" s="77"/>
      <c r="K300" s="77"/>
      <c r="L300" s="81"/>
      <c r="M300" s="77"/>
      <c r="N300" s="77"/>
      <c r="O300" s="77"/>
      <c r="P300" s="77"/>
      <c r="Q300" s="77"/>
      <c r="R300" s="77"/>
      <c r="S300" s="77"/>
      <c r="T300" s="77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186"/>
      <c r="AG300" s="38"/>
    </row>
    <row r="301" spans="1:33" s="12" customFormat="1" ht="63.75" customHeight="1" hidden="1">
      <c r="A301" s="148"/>
      <c r="B301" s="154"/>
      <c r="C301" s="154"/>
      <c r="D301" s="83"/>
      <c r="E301" s="77"/>
      <c r="F301" s="81"/>
      <c r="G301" s="81"/>
      <c r="H301" s="77"/>
      <c r="I301" s="77"/>
      <c r="J301" s="77"/>
      <c r="K301" s="77"/>
      <c r="L301" s="81"/>
      <c r="M301" s="77"/>
      <c r="N301" s="77"/>
      <c r="O301" s="77"/>
      <c r="P301" s="77"/>
      <c r="Q301" s="77"/>
      <c r="R301" s="77"/>
      <c r="S301" s="77"/>
      <c r="T301" s="77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186"/>
      <c r="AG301" s="38"/>
    </row>
    <row r="302" spans="1:33" s="12" customFormat="1" ht="51.75" customHeight="1" hidden="1">
      <c r="A302" s="148"/>
      <c r="B302" s="154"/>
      <c r="C302" s="154"/>
      <c r="D302" s="83"/>
      <c r="E302" s="77"/>
      <c r="F302" s="81"/>
      <c r="G302" s="81"/>
      <c r="H302" s="77"/>
      <c r="I302" s="77"/>
      <c r="J302" s="77"/>
      <c r="K302" s="77"/>
      <c r="L302" s="81"/>
      <c r="M302" s="77"/>
      <c r="N302" s="77"/>
      <c r="O302" s="77"/>
      <c r="P302" s="77"/>
      <c r="Q302" s="77"/>
      <c r="R302" s="77"/>
      <c r="S302" s="77"/>
      <c r="T302" s="77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186"/>
      <c r="AG302" s="38"/>
    </row>
    <row r="303" spans="1:33" s="12" customFormat="1" ht="33.75" customHeight="1" hidden="1">
      <c r="A303" s="148"/>
      <c r="B303" s="154"/>
      <c r="C303" s="154"/>
      <c r="D303" s="83"/>
      <c r="E303" s="77"/>
      <c r="F303" s="81"/>
      <c r="G303" s="81"/>
      <c r="H303" s="77"/>
      <c r="I303" s="77"/>
      <c r="J303" s="77"/>
      <c r="K303" s="77"/>
      <c r="L303" s="81"/>
      <c r="M303" s="77"/>
      <c r="N303" s="77"/>
      <c r="O303" s="77"/>
      <c r="P303" s="77"/>
      <c r="Q303" s="77"/>
      <c r="R303" s="77"/>
      <c r="S303" s="77"/>
      <c r="T303" s="77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186"/>
      <c r="AG303" s="38"/>
    </row>
    <row r="304" spans="1:33" s="12" customFormat="1" ht="51.75" customHeight="1" hidden="1">
      <c r="A304" s="148"/>
      <c r="B304" s="154"/>
      <c r="C304" s="154"/>
      <c r="D304" s="83"/>
      <c r="E304" s="77"/>
      <c r="F304" s="81"/>
      <c r="G304" s="81"/>
      <c r="H304" s="77"/>
      <c r="I304" s="77"/>
      <c r="J304" s="77"/>
      <c r="K304" s="77"/>
      <c r="L304" s="81"/>
      <c r="M304" s="77"/>
      <c r="N304" s="77"/>
      <c r="O304" s="77"/>
      <c r="P304" s="77"/>
      <c r="Q304" s="77"/>
      <c r="R304" s="77"/>
      <c r="S304" s="77"/>
      <c r="T304" s="77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186"/>
      <c r="AG304" s="38"/>
    </row>
    <row r="305" spans="1:33" s="12" customFormat="1" ht="51.75" customHeight="1" hidden="1">
      <c r="A305" s="148"/>
      <c r="B305" s="154"/>
      <c r="C305" s="154"/>
      <c r="D305" s="187"/>
      <c r="E305" s="77"/>
      <c r="F305" s="81"/>
      <c r="G305" s="81"/>
      <c r="H305" s="77"/>
      <c r="I305" s="77"/>
      <c r="J305" s="77"/>
      <c r="K305" s="77"/>
      <c r="L305" s="81"/>
      <c r="M305" s="77"/>
      <c r="N305" s="77"/>
      <c r="O305" s="77"/>
      <c r="P305" s="77"/>
      <c r="Q305" s="77"/>
      <c r="R305" s="77"/>
      <c r="S305" s="77"/>
      <c r="T305" s="77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186"/>
      <c r="AG305" s="38"/>
    </row>
    <row r="306" spans="1:33" s="12" customFormat="1" ht="51.75" customHeight="1" hidden="1">
      <c r="A306" s="148"/>
      <c r="B306" s="154"/>
      <c r="C306" s="154"/>
      <c r="D306" s="83"/>
      <c r="E306" s="77"/>
      <c r="F306" s="81"/>
      <c r="G306" s="81"/>
      <c r="H306" s="77"/>
      <c r="I306" s="77"/>
      <c r="J306" s="77"/>
      <c r="K306" s="77"/>
      <c r="L306" s="81"/>
      <c r="M306" s="77"/>
      <c r="N306" s="77"/>
      <c r="O306" s="77"/>
      <c r="P306" s="77"/>
      <c r="Q306" s="77"/>
      <c r="R306" s="77"/>
      <c r="S306" s="77"/>
      <c r="T306" s="77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186"/>
      <c r="AG306" s="38"/>
    </row>
    <row r="307" spans="1:33" s="12" customFormat="1" ht="70.5" customHeight="1" hidden="1">
      <c r="A307" s="148"/>
      <c r="B307" s="154"/>
      <c r="C307" s="154"/>
      <c r="D307" s="83"/>
      <c r="E307" s="77"/>
      <c r="F307" s="81"/>
      <c r="G307" s="81"/>
      <c r="H307" s="77"/>
      <c r="I307" s="77"/>
      <c r="J307" s="77"/>
      <c r="K307" s="77"/>
      <c r="L307" s="81"/>
      <c r="M307" s="77"/>
      <c r="N307" s="77"/>
      <c r="O307" s="77"/>
      <c r="P307" s="77"/>
      <c r="Q307" s="77"/>
      <c r="R307" s="77"/>
      <c r="S307" s="77"/>
      <c r="T307" s="77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186"/>
      <c r="AG307" s="38"/>
    </row>
    <row r="308" spans="1:33" s="12" customFormat="1" ht="67.5" customHeight="1" hidden="1">
      <c r="A308" s="114"/>
      <c r="B308" s="151"/>
      <c r="C308" s="151"/>
      <c r="D308" s="83"/>
      <c r="E308" s="77"/>
      <c r="F308" s="81"/>
      <c r="G308" s="81"/>
      <c r="H308" s="77"/>
      <c r="I308" s="77"/>
      <c r="J308" s="77"/>
      <c r="K308" s="77"/>
      <c r="L308" s="81"/>
      <c r="M308" s="77"/>
      <c r="N308" s="77"/>
      <c r="O308" s="77"/>
      <c r="P308" s="77"/>
      <c r="Q308" s="77"/>
      <c r="R308" s="77"/>
      <c r="S308" s="77"/>
      <c r="T308" s="77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112"/>
      <c r="AG308" s="38"/>
    </row>
    <row r="309" spans="1:33" s="12" customFormat="1" ht="40.5" customHeight="1" hidden="1">
      <c r="A309" s="180"/>
      <c r="B309" s="331"/>
      <c r="C309" s="76"/>
      <c r="D309" s="83"/>
      <c r="E309" s="77"/>
      <c r="F309" s="81"/>
      <c r="G309" s="81"/>
      <c r="H309" s="77"/>
      <c r="I309" s="77"/>
      <c r="J309" s="77"/>
      <c r="K309" s="77"/>
      <c r="L309" s="81"/>
      <c r="M309" s="77"/>
      <c r="N309" s="77"/>
      <c r="O309" s="77"/>
      <c r="P309" s="77"/>
      <c r="Q309" s="77"/>
      <c r="R309" s="77"/>
      <c r="S309" s="77"/>
      <c r="T309" s="77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389"/>
      <c r="AG309" s="38"/>
    </row>
    <row r="310" spans="1:33" s="12" customFormat="1" ht="48" customHeight="1" hidden="1">
      <c r="A310" s="165"/>
      <c r="B310" s="317"/>
      <c r="C310" s="150"/>
      <c r="D310" s="83"/>
      <c r="E310" s="77"/>
      <c r="F310" s="81"/>
      <c r="G310" s="81"/>
      <c r="H310" s="77"/>
      <c r="I310" s="77"/>
      <c r="J310" s="77"/>
      <c r="K310" s="77"/>
      <c r="L310" s="81"/>
      <c r="M310" s="77"/>
      <c r="N310" s="77"/>
      <c r="O310" s="77"/>
      <c r="P310" s="77"/>
      <c r="Q310" s="77"/>
      <c r="R310" s="77"/>
      <c r="S310" s="77"/>
      <c r="T310" s="77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390"/>
      <c r="AG310" s="38"/>
    </row>
    <row r="311" spans="1:33" s="12" customFormat="1" ht="124.5" customHeight="1" hidden="1">
      <c r="A311" s="148"/>
      <c r="B311" s="317"/>
      <c r="C311" s="154"/>
      <c r="D311" s="83"/>
      <c r="E311" s="77"/>
      <c r="F311" s="81"/>
      <c r="G311" s="81"/>
      <c r="H311" s="77"/>
      <c r="I311" s="77"/>
      <c r="J311" s="77"/>
      <c r="K311" s="77"/>
      <c r="L311" s="81"/>
      <c r="M311" s="77"/>
      <c r="N311" s="77"/>
      <c r="O311" s="77"/>
      <c r="P311" s="77"/>
      <c r="Q311" s="77"/>
      <c r="R311" s="77"/>
      <c r="S311" s="77"/>
      <c r="T311" s="77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77"/>
      <c r="AF311" s="200"/>
      <c r="AG311" s="38"/>
    </row>
    <row r="312" spans="1:33" s="12" customFormat="1" ht="36.75" customHeight="1" hidden="1">
      <c r="A312" s="148"/>
      <c r="B312" s="317"/>
      <c r="C312" s="154"/>
      <c r="D312" s="78"/>
      <c r="E312" s="77"/>
      <c r="F312" s="81"/>
      <c r="G312" s="81"/>
      <c r="H312" s="77"/>
      <c r="I312" s="77"/>
      <c r="J312" s="77"/>
      <c r="K312" s="77"/>
      <c r="L312" s="81"/>
      <c r="M312" s="77"/>
      <c r="N312" s="77"/>
      <c r="O312" s="77"/>
      <c r="P312" s="77"/>
      <c r="Q312" s="77"/>
      <c r="R312" s="77"/>
      <c r="S312" s="77"/>
      <c r="T312" s="77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77"/>
      <c r="AF312" s="201"/>
      <c r="AG312" s="41"/>
    </row>
    <row r="313" spans="1:50" s="45" customFormat="1" ht="39.75" customHeight="1" hidden="1">
      <c r="A313" s="148"/>
      <c r="B313" s="317"/>
      <c r="C313" s="154"/>
      <c r="D313" s="83"/>
      <c r="E313" s="77"/>
      <c r="F313" s="81"/>
      <c r="G313" s="81"/>
      <c r="H313" s="77"/>
      <c r="I313" s="77"/>
      <c r="J313" s="77"/>
      <c r="K313" s="77"/>
      <c r="L313" s="81"/>
      <c r="M313" s="77"/>
      <c r="N313" s="77"/>
      <c r="O313" s="77"/>
      <c r="P313" s="77"/>
      <c r="Q313" s="77"/>
      <c r="R313" s="77"/>
      <c r="S313" s="77"/>
      <c r="T313" s="77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199"/>
      <c r="AG313" s="115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</row>
    <row r="314" spans="1:50" s="45" customFormat="1" ht="25.5" customHeight="1" hidden="1">
      <c r="A314" s="148"/>
      <c r="B314" s="317"/>
      <c r="C314" s="154"/>
      <c r="D314" s="83"/>
      <c r="E314" s="77"/>
      <c r="F314" s="81"/>
      <c r="G314" s="81"/>
      <c r="H314" s="77"/>
      <c r="I314" s="77"/>
      <c r="J314" s="77"/>
      <c r="K314" s="77"/>
      <c r="L314" s="81"/>
      <c r="M314" s="77"/>
      <c r="N314" s="77"/>
      <c r="O314" s="77"/>
      <c r="P314" s="77"/>
      <c r="Q314" s="77"/>
      <c r="R314" s="77"/>
      <c r="S314" s="77"/>
      <c r="T314" s="77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208"/>
      <c r="AG314" s="115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</row>
    <row r="315" spans="1:50" ht="41.25" customHeight="1" hidden="1">
      <c r="A315" s="148"/>
      <c r="B315" s="131"/>
      <c r="C315" s="68"/>
      <c r="D315" s="202"/>
      <c r="E315" s="77"/>
      <c r="F315" s="81"/>
      <c r="G315" s="81"/>
      <c r="H315" s="77"/>
      <c r="I315" s="77"/>
      <c r="J315" s="77"/>
      <c r="K315" s="77"/>
      <c r="L315" s="81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298"/>
      <c r="AG315" s="27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</row>
    <row r="316" spans="1:50" ht="0.75" customHeight="1" hidden="1">
      <c r="A316" s="326"/>
      <c r="B316" s="313"/>
      <c r="C316" s="313"/>
      <c r="D316" s="87"/>
      <c r="E316" s="77"/>
      <c r="F316" s="81"/>
      <c r="G316" s="81"/>
      <c r="H316" s="77"/>
      <c r="I316" s="77"/>
      <c r="J316" s="77"/>
      <c r="K316" s="77"/>
      <c r="L316" s="81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314"/>
      <c r="AG316" s="27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</row>
    <row r="317" spans="1:33" ht="31.5" customHeight="1" hidden="1">
      <c r="A317" s="326"/>
      <c r="B317" s="313"/>
      <c r="C317" s="313"/>
      <c r="D317" s="88"/>
      <c r="E317" s="81"/>
      <c r="F317" s="81"/>
      <c r="G317" s="81"/>
      <c r="H317" s="81"/>
      <c r="I317" s="81"/>
      <c r="J317" s="81"/>
      <c r="K317" s="81"/>
      <c r="L317" s="81"/>
      <c r="M317" s="77"/>
      <c r="N317" s="77"/>
      <c r="O317" s="81"/>
      <c r="P317" s="81"/>
      <c r="Q317" s="81"/>
      <c r="R317" s="81"/>
      <c r="S317" s="81"/>
      <c r="T317" s="81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314"/>
      <c r="AG317" s="42"/>
    </row>
    <row r="318" spans="1:50" ht="36" customHeight="1" hidden="1">
      <c r="A318" s="326"/>
      <c r="B318" s="313"/>
      <c r="C318" s="313"/>
      <c r="D318" s="64"/>
      <c r="E318" s="77"/>
      <c r="F318" s="81"/>
      <c r="G318" s="81"/>
      <c r="H318" s="77"/>
      <c r="I318" s="77"/>
      <c r="J318" s="77"/>
      <c r="K318" s="77"/>
      <c r="L318" s="81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314"/>
      <c r="AG318" s="27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</row>
    <row r="319" spans="1:50" ht="49.5" customHeight="1" hidden="1">
      <c r="A319" s="148"/>
      <c r="B319" s="154"/>
      <c r="C319" s="154"/>
      <c r="D319" s="76"/>
      <c r="E319" s="77"/>
      <c r="F319" s="81"/>
      <c r="G319" s="81"/>
      <c r="H319" s="77"/>
      <c r="I319" s="77"/>
      <c r="J319" s="77"/>
      <c r="K319" s="77"/>
      <c r="L319" s="81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314"/>
      <c r="AG319" s="27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</row>
    <row r="320" spans="1:50" s="50" customFormat="1" ht="27.75" customHeight="1" hidden="1">
      <c r="A320" s="165"/>
      <c r="B320" s="122"/>
      <c r="C320" s="164"/>
      <c r="D320" s="107"/>
      <c r="E320" s="81"/>
      <c r="F320" s="81"/>
      <c r="G320" s="81"/>
      <c r="H320" s="81"/>
      <c r="I320" s="81"/>
      <c r="J320" s="81"/>
      <c r="K320" s="81"/>
      <c r="L320" s="81"/>
      <c r="M320" s="77"/>
      <c r="N320" s="77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314"/>
      <c r="AG320" s="49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</row>
    <row r="321" spans="1:50" s="50" customFormat="1" ht="26.25" customHeight="1" hidden="1">
      <c r="A321" s="165"/>
      <c r="B321" s="122"/>
      <c r="C321" s="164"/>
      <c r="D321" s="107"/>
      <c r="E321" s="81"/>
      <c r="F321" s="81"/>
      <c r="G321" s="81"/>
      <c r="H321" s="81"/>
      <c r="I321" s="81"/>
      <c r="J321" s="81"/>
      <c r="K321" s="81"/>
      <c r="L321" s="81"/>
      <c r="M321" s="77"/>
      <c r="N321" s="77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314"/>
      <c r="AG321" s="49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</row>
    <row r="322" spans="1:50" s="50" customFormat="1" ht="34.5" customHeight="1" hidden="1">
      <c r="A322" s="165"/>
      <c r="B322" s="122"/>
      <c r="C322" s="164"/>
      <c r="D322" s="107"/>
      <c r="E322" s="81"/>
      <c r="F322" s="81"/>
      <c r="G322" s="81"/>
      <c r="H322" s="81"/>
      <c r="I322" s="81"/>
      <c r="J322" s="81"/>
      <c r="K322" s="81"/>
      <c r="L322" s="81"/>
      <c r="M322" s="77"/>
      <c r="N322" s="77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314"/>
      <c r="AG322" s="49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</row>
    <row r="323" spans="1:50" s="50" customFormat="1" ht="53.25" customHeight="1" hidden="1">
      <c r="A323" s="165"/>
      <c r="B323" s="122"/>
      <c r="C323" s="164"/>
      <c r="D323" s="107"/>
      <c r="E323" s="81"/>
      <c r="F323" s="81"/>
      <c r="G323" s="81"/>
      <c r="H323" s="81"/>
      <c r="I323" s="81"/>
      <c r="J323" s="81"/>
      <c r="K323" s="81"/>
      <c r="L323" s="81"/>
      <c r="M323" s="77"/>
      <c r="N323" s="77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299"/>
      <c r="AG323" s="49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</row>
    <row r="324" spans="1:50" s="50" customFormat="1" ht="40.5" customHeight="1" hidden="1">
      <c r="A324" s="180"/>
      <c r="B324" s="312"/>
      <c r="C324" s="179"/>
      <c r="D324" s="107"/>
      <c r="E324" s="81"/>
      <c r="F324" s="81"/>
      <c r="G324" s="81"/>
      <c r="H324" s="81"/>
      <c r="I324" s="81"/>
      <c r="J324" s="81"/>
      <c r="K324" s="81"/>
      <c r="L324" s="81"/>
      <c r="M324" s="77"/>
      <c r="N324" s="77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127"/>
      <c r="AG324" s="49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</row>
    <row r="325" spans="1:50" s="50" customFormat="1" ht="51.75" customHeight="1" hidden="1">
      <c r="A325" s="165"/>
      <c r="B325" s="307"/>
      <c r="C325" s="179"/>
      <c r="D325" s="191"/>
      <c r="E325" s="81"/>
      <c r="F325" s="81"/>
      <c r="G325" s="81"/>
      <c r="H325" s="81"/>
      <c r="I325" s="81"/>
      <c r="J325" s="81"/>
      <c r="K325" s="81"/>
      <c r="L325" s="81"/>
      <c r="M325" s="77"/>
      <c r="N325" s="77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0"/>
      <c r="AG325" s="49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</row>
    <row r="326" spans="1:50" s="50" customFormat="1" ht="31.5" customHeight="1" hidden="1">
      <c r="A326" s="165"/>
      <c r="B326" s="307"/>
      <c r="C326" s="164"/>
      <c r="D326" s="107"/>
      <c r="E326" s="81"/>
      <c r="F326" s="81"/>
      <c r="G326" s="81"/>
      <c r="H326" s="81"/>
      <c r="I326" s="81"/>
      <c r="J326" s="81"/>
      <c r="K326" s="81"/>
      <c r="L326" s="81"/>
      <c r="M326" s="77"/>
      <c r="N326" s="77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127"/>
      <c r="AG326" s="49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</row>
    <row r="327" spans="1:50" s="50" customFormat="1" ht="45" customHeight="1" hidden="1">
      <c r="A327" s="165"/>
      <c r="B327" s="307"/>
      <c r="C327" s="164"/>
      <c r="D327" s="107"/>
      <c r="E327" s="81"/>
      <c r="F327" s="81"/>
      <c r="G327" s="81"/>
      <c r="H327" s="81"/>
      <c r="I327" s="81"/>
      <c r="J327" s="81"/>
      <c r="K327" s="81"/>
      <c r="L327" s="81"/>
      <c r="M327" s="77"/>
      <c r="N327" s="77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127"/>
      <c r="AG327" s="49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</row>
    <row r="328" spans="1:50" s="50" customFormat="1" ht="47.25" customHeight="1" hidden="1">
      <c r="A328" s="165"/>
      <c r="B328" s="122"/>
      <c r="C328" s="164"/>
      <c r="D328" s="191"/>
      <c r="E328" s="81"/>
      <c r="F328" s="81"/>
      <c r="G328" s="81"/>
      <c r="H328" s="81"/>
      <c r="I328" s="81"/>
      <c r="J328" s="81"/>
      <c r="K328" s="81"/>
      <c r="L328" s="81"/>
      <c r="M328" s="77"/>
      <c r="N328" s="77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127"/>
      <c r="AG328" s="49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</row>
    <row r="329" spans="1:50" s="50" customFormat="1" ht="46.5" customHeight="1" hidden="1">
      <c r="A329" s="165"/>
      <c r="B329" s="122"/>
      <c r="C329" s="164"/>
      <c r="D329" s="107"/>
      <c r="E329" s="81"/>
      <c r="F329" s="81"/>
      <c r="G329" s="81"/>
      <c r="H329" s="81"/>
      <c r="I329" s="81"/>
      <c r="J329" s="81"/>
      <c r="K329" s="81"/>
      <c r="L329" s="81"/>
      <c r="M329" s="77"/>
      <c r="N329" s="77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127"/>
      <c r="AG329" s="49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</row>
    <row r="330" spans="1:50" s="50" customFormat="1" ht="48.75" customHeight="1" hidden="1">
      <c r="A330" s="165"/>
      <c r="B330" s="122"/>
      <c r="C330" s="164"/>
      <c r="D330" s="107"/>
      <c r="E330" s="81"/>
      <c r="F330" s="81"/>
      <c r="G330" s="81"/>
      <c r="H330" s="81"/>
      <c r="I330" s="81"/>
      <c r="J330" s="81"/>
      <c r="K330" s="81"/>
      <c r="L330" s="81"/>
      <c r="M330" s="77"/>
      <c r="N330" s="77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127"/>
      <c r="AG330" s="49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</row>
    <row r="331" spans="1:50" s="50" customFormat="1" ht="50.25" customHeight="1" hidden="1">
      <c r="A331" s="113"/>
      <c r="B331" s="312"/>
      <c r="C331" s="179"/>
      <c r="D331" s="107"/>
      <c r="E331" s="81"/>
      <c r="F331" s="81"/>
      <c r="G331" s="81"/>
      <c r="H331" s="81"/>
      <c r="I331" s="81"/>
      <c r="J331" s="81"/>
      <c r="K331" s="81"/>
      <c r="L331" s="81"/>
      <c r="M331" s="77"/>
      <c r="N331" s="77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127"/>
      <c r="AG331" s="49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</row>
    <row r="332" spans="1:50" s="50" customFormat="1" ht="39.75" customHeight="1" hidden="1">
      <c r="A332" s="165"/>
      <c r="B332" s="307"/>
      <c r="C332" s="164"/>
      <c r="D332" s="107"/>
      <c r="E332" s="81"/>
      <c r="F332" s="81"/>
      <c r="G332" s="81"/>
      <c r="H332" s="81"/>
      <c r="I332" s="81"/>
      <c r="J332" s="81"/>
      <c r="K332" s="81"/>
      <c r="L332" s="81"/>
      <c r="M332" s="77"/>
      <c r="N332" s="77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127"/>
      <c r="AG332" s="49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</row>
    <row r="333" spans="1:50" ht="49.5" customHeight="1" hidden="1">
      <c r="A333" s="148"/>
      <c r="B333" s="131"/>
      <c r="C333" s="131"/>
      <c r="D333" s="78"/>
      <c r="E333" s="77"/>
      <c r="F333" s="81"/>
      <c r="G333" s="81"/>
      <c r="H333" s="77"/>
      <c r="I333" s="77"/>
      <c r="J333" s="77"/>
      <c r="K333" s="77"/>
      <c r="L333" s="81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63"/>
      <c r="AG333" s="27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</row>
    <row r="334" spans="1:50" ht="71.25" customHeight="1" hidden="1">
      <c r="A334" s="148"/>
      <c r="B334" s="131"/>
      <c r="C334" s="74"/>
      <c r="D334" s="78"/>
      <c r="E334" s="77"/>
      <c r="F334" s="81"/>
      <c r="G334" s="81"/>
      <c r="H334" s="77"/>
      <c r="I334" s="77"/>
      <c r="J334" s="77"/>
      <c r="K334" s="77"/>
      <c r="L334" s="81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63"/>
      <c r="AG334" s="27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</row>
    <row r="335" spans="1:50" ht="55.5" customHeight="1" hidden="1">
      <c r="A335" s="180"/>
      <c r="B335" s="68"/>
      <c r="C335" s="131"/>
      <c r="D335" s="78"/>
      <c r="E335" s="77"/>
      <c r="F335" s="81"/>
      <c r="G335" s="81"/>
      <c r="H335" s="77"/>
      <c r="I335" s="77"/>
      <c r="J335" s="77"/>
      <c r="K335" s="77"/>
      <c r="L335" s="81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63"/>
      <c r="AG335" s="27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</row>
    <row r="336" spans="1:50" ht="52.5" customHeight="1" hidden="1">
      <c r="A336" s="148"/>
      <c r="B336" s="131"/>
      <c r="C336" s="131"/>
      <c r="D336" s="78"/>
      <c r="E336" s="77"/>
      <c r="F336" s="81"/>
      <c r="G336" s="81"/>
      <c r="H336" s="77"/>
      <c r="I336" s="77"/>
      <c r="J336" s="77"/>
      <c r="K336" s="77"/>
      <c r="L336" s="81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63"/>
      <c r="AG336" s="27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</row>
    <row r="337" spans="1:50" ht="72.75" customHeight="1" hidden="1">
      <c r="A337" s="148"/>
      <c r="B337" s="131"/>
      <c r="C337" s="131"/>
      <c r="D337" s="78"/>
      <c r="E337" s="77"/>
      <c r="F337" s="81"/>
      <c r="G337" s="81"/>
      <c r="H337" s="77"/>
      <c r="I337" s="77"/>
      <c r="J337" s="77"/>
      <c r="K337" s="77"/>
      <c r="L337" s="81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63"/>
      <c r="AG337" s="27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</row>
    <row r="338" spans="1:50" ht="72.75" customHeight="1" hidden="1">
      <c r="A338" s="148"/>
      <c r="B338" s="131"/>
      <c r="C338" s="131"/>
      <c r="D338" s="78"/>
      <c r="E338" s="77"/>
      <c r="F338" s="81"/>
      <c r="G338" s="81"/>
      <c r="H338" s="77"/>
      <c r="I338" s="77"/>
      <c r="J338" s="77"/>
      <c r="K338" s="77"/>
      <c r="L338" s="81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63"/>
      <c r="AG338" s="27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</row>
    <row r="339" spans="1:50" ht="44.25" customHeight="1" hidden="1">
      <c r="A339" s="148"/>
      <c r="B339" s="131"/>
      <c r="C339" s="131"/>
      <c r="D339" s="78"/>
      <c r="E339" s="77"/>
      <c r="F339" s="81"/>
      <c r="G339" s="81"/>
      <c r="H339" s="77"/>
      <c r="I339" s="77"/>
      <c r="J339" s="77"/>
      <c r="K339" s="77"/>
      <c r="L339" s="81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63"/>
      <c r="AG339" s="27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</row>
    <row r="340" spans="1:50" ht="49.5" customHeight="1" hidden="1">
      <c r="A340" s="148"/>
      <c r="B340" s="131"/>
      <c r="C340" s="131"/>
      <c r="D340" s="78"/>
      <c r="E340" s="77"/>
      <c r="F340" s="81"/>
      <c r="G340" s="81"/>
      <c r="H340" s="77"/>
      <c r="I340" s="77"/>
      <c r="J340" s="77"/>
      <c r="K340" s="77"/>
      <c r="L340" s="81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63"/>
      <c r="AG340" s="27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</row>
    <row r="341" spans="1:50" ht="47.25" customHeight="1" hidden="1">
      <c r="A341" s="148"/>
      <c r="B341" s="131"/>
      <c r="C341" s="131"/>
      <c r="D341" s="78"/>
      <c r="E341" s="77"/>
      <c r="F341" s="81"/>
      <c r="G341" s="81"/>
      <c r="H341" s="77"/>
      <c r="I341" s="77"/>
      <c r="J341" s="77"/>
      <c r="K341" s="77"/>
      <c r="L341" s="81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63"/>
      <c r="AG341" s="27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</row>
    <row r="342" spans="1:50" ht="45" customHeight="1" hidden="1">
      <c r="A342" s="113"/>
      <c r="B342" s="303"/>
      <c r="C342" s="303"/>
      <c r="D342" s="78"/>
      <c r="E342" s="77"/>
      <c r="F342" s="81"/>
      <c r="G342" s="81"/>
      <c r="H342" s="77"/>
      <c r="I342" s="77"/>
      <c r="J342" s="77"/>
      <c r="K342" s="77"/>
      <c r="L342" s="81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63"/>
      <c r="AG342" s="27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</row>
    <row r="343" spans="1:50" s="50" customFormat="1" ht="57.75" customHeight="1" hidden="1">
      <c r="A343" s="148"/>
      <c r="B343" s="307"/>
      <c r="C343" s="307"/>
      <c r="D343" s="73"/>
      <c r="E343" s="81"/>
      <c r="F343" s="81"/>
      <c r="G343" s="81"/>
      <c r="H343" s="81"/>
      <c r="I343" s="81"/>
      <c r="J343" s="81"/>
      <c r="K343" s="81"/>
      <c r="L343" s="81"/>
      <c r="M343" s="77"/>
      <c r="N343" s="77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63"/>
      <c r="AG343" s="49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</row>
    <row r="344" spans="1:50" s="50" customFormat="1" ht="44.25" customHeight="1" hidden="1">
      <c r="A344" s="148"/>
      <c r="B344" s="307"/>
      <c r="C344" s="131"/>
      <c r="D344" s="73"/>
      <c r="E344" s="81"/>
      <c r="F344" s="81"/>
      <c r="G344" s="81"/>
      <c r="H344" s="81"/>
      <c r="I344" s="81"/>
      <c r="J344" s="81"/>
      <c r="K344" s="81"/>
      <c r="L344" s="81"/>
      <c r="M344" s="77"/>
      <c r="N344" s="77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92"/>
      <c r="AG344" s="49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</row>
    <row r="345" spans="1:33" s="12" customFormat="1" ht="66.75" customHeight="1" hidden="1">
      <c r="A345" s="148"/>
      <c r="B345" s="131"/>
      <c r="C345" s="131"/>
      <c r="D345" s="78"/>
      <c r="E345" s="77"/>
      <c r="F345" s="81"/>
      <c r="G345" s="81"/>
      <c r="H345" s="77"/>
      <c r="I345" s="77"/>
      <c r="J345" s="77"/>
      <c r="K345" s="77"/>
      <c r="L345" s="81"/>
      <c r="M345" s="77"/>
      <c r="N345" s="77"/>
      <c r="O345" s="77"/>
      <c r="P345" s="77"/>
      <c r="Q345" s="77"/>
      <c r="R345" s="77"/>
      <c r="S345" s="77"/>
      <c r="T345" s="77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217"/>
      <c r="AG345" s="43"/>
    </row>
    <row r="346" spans="1:33" s="12" customFormat="1" ht="47.25" customHeight="1" hidden="1">
      <c r="A346" s="148"/>
      <c r="B346" s="154"/>
      <c r="C346" s="154"/>
      <c r="D346" s="78"/>
      <c r="E346" s="77"/>
      <c r="F346" s="81"/>
      <c r="G346" s="81"/>
      <c r="H346" s="77"/>
      <c r="I346" s="77"/>
      <c r="J346" s="77"/>
      <c r="K346" s="77"/>
      <c r="L346" s="81"/>
      <c r="M346" s="77"/>
      <c r="N346" s="77"/>
      <c r="O346" s="77"/>
      <c r="P346" s="77"/>
      <c r="Q346" s="77"/>
      <c r="R346" s="77"/>
      <c r="S346" s="77"/>
      <c r="T346" s="77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78"/>
      <c r="AG346" s="38"/>
    </row>
    <row r="347" spans="1:33" s="12" customFormat="1" ht="23.25" customHeight="1" hidden="1">
      <c r="A347" s="148"/>
      <c r="B347" s="154"/>
      <c r="C347" s="176"/>
      <c r="D347" s="76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78"/>
      <c r="AG347" s="38"/>
    </row>
    <row r="348" spans="1:33" s="48" customFormat="1" ht="24" customHeight="1" hidden="1">
      <c r="A348" s="165"/>
      <c r="B348" s="150"/>
      <c r="C348" s="164"/>
      <c r="D348" s="107"/>
      <c r="E348" s="81"/>
      <c r="F348" s="81"/>
      <c r="G348" s="81"/>
      <c r="H348" s="81"/>
      <c r="I348" s="81"/>
      <c r="J348" s="81"/>
      <c r="K348" s="81"/>
      <c r="L348" s="81"/>
      <c r="M348" s="77"/>
      <c r="N348" s="77"/>
      <c r="O348" s="77"/>
      <c r="P348" s="77"/>
      <c r="Q348" s="77"/>
      <c r="R348" s="77"/>
      <c r="S348" s="77"/>
      <c r="T348" s="77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298"/>
      <c r="AG348" s="129"/>
    </row>
    <row r="349" spans="1:33" s="12" customFormat="1" ht="26.25" customHeight="1" hidden="1">
      <c r="A349" s="148"/>
      <c r="B349" s="131"/>
      <c r="C349" s="176"/>
      <c r="D349" s="76"/>
      <c r="E349" s="77"/>
      <c r="F349" s="81"/>
      <c r="G349" s="81"/>
      <c r="H349" s="77"/>
      <c r="I349" s="77"/>
      <c r="J349" s="77"/>
      <c r="K349" s="77"/>
      <c r="L349" s="81"/>
      <c r="M349" s="77"/>
      <c r="N349" s="77"/>
      <c r="O349" s="77"/>
      <c r="P349" s="77"/>
      <c r="Q349" s="77"/>
      <c r="R349" s="77"/>
      <c r="S349" s="77"/>
      <c r="T349" s="77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373"/>
      <c r="AG349" s="38"/>
    </row>
    <row r="350" spans="1:33" s="12" customFormat="1" ht="27" customHeight="1" hidden="1">
      <c r="A350" s="148"/>
      <c r="B350" s="131"/>
      <c r="C350" s="176"/>
      <c r="D350" s="76"/>
      <c r="E350" s="77"/>
      <c r="F350" s="81"/>
      <c r="G350" s="81"/>
      <c r="H350" s="77"/>
      <c r="I350" s="77"/>
      <c r="J350" s="77"/>
      <c r="K350" s="77"/>
      <c r="L350" s="81"/>
      <c r="M350" s="77"/>
      <c r="N350" s="77"/>
      <c r="O350" s="77"/>
      <c r="P350" s="77"/>
      <c r="Q350" s="77"/>
      <c r="R350" s="77"/>
      <c r="S350" s="77"/>
      <c r="T350" s="77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373"/>
      <c r="AG350" s="38"/>
    </row>
    <row r="351" spans="1:33" s="12" customFormat="1" ht="27" customHeight="1" hidden="1">
      <c r="A351" s="114"/>
      <c r="B351" s="74"/>
      <c r="C351" s="146"/>
      <c r="D351" s="76"/>
      <c r="E351" s="77"/>
      <c r="F351" s="81"/>
      <c r="G351" s="81"/>
      <c r="H351" s="77"/>
      <c r="I351" s="77"/>
      <c r="J351" s="77"/>
      <c r="K351" s="77"/>
      <c r="L351" s="81"/>
      <c r="M351" s="77"/>
      <c r="N351" s="77"/>
      <c r="O351" s="77"/>
      <c r="P351" s="77"/>
      <c r="Q351" s="77"/>
      <c r="R351" s="77"/>
      <c r="S351" s="77"/>
      <c r="T351" s="77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315"/>
      <c r="AG351" s="38"/>
    </row>
    <row r="352" spans="1:33" s="12" customFormat="1" ht="49.5" customHeight="1" hidden="1">
      <c r="A352" s="111"/>
      <c r="B352" s="68"/>
      <c r="C352" s="68"/>
      <c r="D352" s="76"/>
      <c r="E352" s="77"/>
      <c r="F352" s="81"/>
      <c r="G352" s="81"/>
      <c r="H352" s="77"/>
      <c r="I352" s="77"/>
      <c r="J352" s="77"/>
      <c r="K352" s="77"/>
      <c r="L352" s="81"/>
      <c r="M352" s="77"/>
      <c r="N352" s="77"/>
      <c r="O352" s="77"/>
      <c r="P352" s="77"/>
      <c r="Q352" s="77"/>
      <c r="R352" s="77"/>
      <c r="S352" s="77"/>
      <c r="T352" s="77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59"/>
      <c r="AG352" s="38"/>
    </row>
    <row r="353" spans="1:33" s="12" customFormat="1" ht="51.75" customHeight="1" hidden="1">
      <c r="A353" s="111"/>
      <c r="B353" s="68"/>
      <c r="C353" s="68"/>
      <c r="D353" s="76"/>
      <c r="E353" s="77"/>
      <c r="F353" s="81"/>
      <c r="G353" s="81"/>
      <c r="H353" s="77"/>
      <c r="I353" s="77"/>
      <c r="J353" s="77"/>
      <c r="K353" s="77"/>
      <c r="L353" s="81"/>
      <c r="M353" s="77"/>
      <c r="N353" s="77"/>
      <c r="O353" s="77"/>
      <c r="P353" s="77"/>
      <c r="Q353" s="77"/>
      <c r="R353" s="77"/>
      <c r="S353" s="77"/>
      <c r="T353" s="77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59"/>
      <c r="AG353" s="38"/>
    </row>
    <row r="354" spans="1:33" s="12" customFormat="1" ht="68.25" customHeight="1" hidden="1">
      <c r="A354" s="113"/>
      <c r="B354" s="303"/>
      <c r="C354" s="68"/>
      <c r="D354" s="76"/>
      <c r="E354" s="77"/>
      <c r="F354" s="81"/>
      <c r="G354" s="81"/>
      <c r="H354" s="77"/>
      <c r="I354" s="77"/>
      <c r="J354" s="77"/>
      <c r="K354" s="77"/>
      <c r="L354" s="81"/>
      <c r="M354" s="77"/>
      <c r="N354" s="77"/>
      <c r="O354" s="77"/>
      <c r="P354" s="77"/>
      <c r="Q354" s="77"/>
      <c r="R354" s="77"/>
      <c r="S354" s="77"/>
      <c r="T354" s="77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59"/>
      <c r="AG354" s="38"/>
    </row>
    <row r="355" spans="1:33" s="12" customFormat="1" ht="34.5" customHeight="1" hidden="1">
      <c r="A355" s="114"/>
      <c r="B355" s="320"/>
      <c r="C355" s="74"/>
      <c r="D355" s="76"/>
      <c r="E355" s="77"/>
      <c r="F355" s="81"/>
      <c r="G355" s="81"/>
      <c r="H355" s="77"/>
      <c r="I355" s="77"/>
      <c r="J355" s="77"/>
      <c r="K355" s="77"/>
      <c r="L355" s="81"/>
      <c r="M355" s="77"/>
      <c r="N355" s="77"/>
      <c r="O355" s="77"/>
      <c r="P355" s="77"/>
      <c r="Q355" s="77"/>
      <c r="R355" s="77"/>
      <c r="S355" s="77"/>
      <c r="T355" s="77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59"/>
      <c r="AG355" s="38"/>
    </row>
    <row r="356" spans="1:33" s="12" customFormat="1" ht="68.25" customHeight="1" hidden="1">
      <c r="A356" s="111"/>
      <c r="B356" s="68"/>
      <c r="C356" s="68"/>
      <c r="D356" s="76"/>
      <c r="E356" s="77"/>
      <c r="F356" s="81"/>
      <c r="G356" s="81"/>
      <c r="H356" s="77"/>
      <c r="I356" s="77"/>
      <c r="J356" s="77"/>
      <c r="K356" s="77"/>
      <c r="L356" s="81"/>
      <c r="M356" s="77"/>
      <c r="N356" s="77"/>
      <c r="O356" s="77"/>
      <c r="P356" s="77"/>
      <c r="Q356" s="77"/>
      <c r="R356" s="77"/>
      <c r="S356" s="77"/>
      <c r="T356" s="77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59"/>
      <c r="AG356" s="38"/>
    </row>
    <row r="357" spans="1:33" s="12" customFormat="1" ht="68.25" customHeight="1" hidden="1">
      <c r="A357" s="111"/>
      <c r="B357" s="68"/>
      <c r="C357" s="68"/>
      <c r="D357" s="76"/>
      <c r="E357" s="77"/>
      <c r="F357" s="81"/>
      <c r="G357" s="81"/>
      <c r="H357" s="77"/>
      <c r="I357" s="77"/>
      <c r="J357" s="77"/>
      <c r="K357" s="77"/>
      <c r="L357" s="81"/>
      <c r="M357" s="77"/>
      <c r="N357" s="77"/>
      <c r="O357" s="77"/>
      <c r="P357" s="77"/>
      <c r="Q357" s="77"/>
      <c r="R357" s="77"/>
      <c r="S357" s="77"/>
      <c r="T357" s="77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59"/>
      <c r="AG357" s="38"/>
    </row>
    <row r="358" spans="1:33" s="12" customFormat="1" ht="68.25" customHeight="1" hidden="1">
      <c r="A358" s="111"/>
      <c r="B358" s="68"/>
      <c r="C358" s="68"/>
      <c r="D358" s="76"/>
      <c r="E358" s="77"/>
      <c r="F358" s="81"/>
      <c r="G358" s="81"/>
      <c r="H358" s="77"/>
      <c r="I358" s="77"/>
      <c r="J358" s="77"/>
      <c r="K358" s="77"/>
      <c r="L358" s="81"/>
      <c r="M358" s="77"/>
      <c r="N358" s="77"/>
      <c r="O358" s="77"/>
      <c r="P358" s="77"/>
      <c r="Q358" s="77"/>
      <c r="R358" s="77"/>
      <c r="S358" s="77"/>
      <c r="T358" s="77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59"/>
      <c r="AG358" s="38"/>
    </row>
    <row r="359" spans="1:33" s="12" customFormat="1" ht="68.25" customHeight="1" hidden="1">
      <c r="A359" s="111"/>
      <c r="B359" s="68"/>
      <c r="C359" s="68"/>
      <c r="D359" s="76"/>
      <c r="E359" s="77"/>
      <c r="F359" s="81"/>
      <c r="G359" s="81"/>
      <c r="H359" s="77"/>
      <c r="I359" s="77"/>
      <c r="J359" s="77"/>
      <c r="K359" s="77"/>
      <c r="L359" s="81"/>
      <c r="M359" s="77"/>
      <c r="N359" s="77"/>
      <c r="O359" s="77"/>
      <c r="P359" s="77"/>
      <c r="Q359" s="77"/>
      <c r="R359" s="77"/>
      <c r="S359" s="77"/>
      <c r="T359" s="77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59"/>
      <c r="AG359" s="38"/>
    </row>
    <row r="360" spans="1:33" s="12" customFormat="1" ht="68.25" customHeight="1" hidden="1">
      <c r="A360" s="111"/>
      <c r="B360" s="68"/>
      <c r="C360" s="68"/>
      <c r="D360" s="76"/>
      <c r="E360" s="77"/>
      <c r="F360" s="81"/>
      <c r="G360" s="81"/>
      <c r="H360" s="77"/>
      <c r="I360" s="77"/>
      <c r="J360" s="77"/>
      <c r="K360" s="77"/>
      <c r="L360" s="81"/>
      <c r="M360" s="77"/>
      <c r="N360" s="77"/>
      <c r="O360" s="77"/>
      <c r="P360" s="77"/>
      <c r="Q360" s="77"/>
      <c r="R360" s="77"/>
      <c r="S360" s="77"/>
      <c r="T360" s="77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59"/>
      <c r="AG360" s="38"/>
    </row>
    <row r="361" spans="1:33" s="12" customFormat="1" ht="68.25" customHeight="1" hidden="1">
      <c r="A361" s="111"/>
      <c r="B361" s="68"/>
      <c r="C361" s="68"/>
      <c r="D361" s="76"/>
      <c r="E361" s="77"/>
      <c r="F361" s="81"/>
      <c r="G361" s="81"/>
      <c r="H361" s="77"/>
      <c r="I361" s="77"/>
      <c r="J361" s="77"/>
      <c r="K361" s="77"/>
      <c r="L361" s="81"/>
      <c r="M361" s="77"/>
      <c r="N361" s="77"/>
      <c r="O361" s="77"/>
      <c r="P361" s="77"/>
      <c r="Q361" s="77"/>
      <c r="R361" s="77"/>
      <c r="S361" s="77"/>
      <c r="T361" s="77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59"/>
      <c r="AG361" s="38"/>
    </row>
    <row r="362" spans="1:33" s="12" customFormat="1" ht="48.75" customHeight="1" hidden="1">
      <c r="A362" s="111"/>
      <c r="B362" s="68"/>
      <c r="C362" s="68"/>
      <c r="D362" s="76"/>
      <c r="E362" s="77"/>
      <c r="F362" s="81"/>
      <c r="G362" s="81"/>
      <c r="H362" s="77"/>
      <c r="I362" s="77"/>
      <c r="J362" s="77"/>
      <c r="K362" s="77"/>
      <c r="L362" s="81"/>
      <c r="M362" s="77"/>
      <c r="N362" s="77"/>
      <c r="O362" s="77"/>
      <c r="P362" s="77"/>
      <c r="Q362" s="77"/>
      <c r="R362" s="77"/>
      <c r="S362" s="77"/>
      <c r="T362" s="77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59"/>
      <c r="AG362" s="38"/>
    </row>
    <row r="363" spans="1:33" s="12" customFormat="1" ht="40.5" customHeight="1" hidden="1">
      <c r="A363" s="111"/>
      <c r="B363" s="63"/>
      <c r="C363" s="133"/>
      <c r="D363" s="76"/>
      <c r="E363" s="77"/>
      <c r="F363" s="81"/>
      <c r="G363" s="81"/>
      <c r="H363" s="77"/>
      <c r="I363" s="77"/>
      <c r="J363" s="77"/>
      <c r="K363" s="77"/>
      <c r="L363" s="81"/>
      <c r="M363" s="77"/>
      <c r="N363" s="77"/>
      <c r="O363" s="77"/>
      <c r="P363" s="77"/>
      <c r="Q363" s="77"/>
      <c r="R363" s="77"/>
      <c r="S363" s="77"/>
      <c r="T363" s="77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59"/>
      <c r="AG363" s="38"/>
    </row>
    <row r="364" spans="1:33" s="12" customFormat="1" ht="49.5" customHeight="1" hidden="1">
      <c r="A364" s="111"/>
      <c r="B364" s="76"/>
      <c r="C364" s="133"/>
      <c r="D364" s="78"/>
      <c r="E364" s="77"/>
      <c r="F364" s="81"/>
      <c r="G364" s="81"/>
      <c r="H364" s="77"/>
      <c r="I364" s="77"/>
      <c r="J364" s="77"/>
      <c r="K364" s="77"/>
      <c r="L364" s="81"/>
      <c r="M364" s="77"/>
      <c r="N364" s="77"/>
      <c r="O364" s="77"/>
      <c r="P364" s="77"/>
      <c r="Q364" s="77"/>
      <c r="R364" s="77"/>
      <c r="S364" s="77"/>
      <c r="T364" s="77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73"/>
      <c r="AG364" s="38"/>
    </row>
    <row r="365" spans="1:33" s="12" customFormat="1" ht="39" customHeight="1" hidden="1">
      <c r="A365" s="141"/>
      <c r="B365" s="92"/>
      <c r="C365" s="142"/>
      <c r="D365" s="73"/>
      <c r="E365" s="81"/>
      <c r="F365" s="81"/>
      <c r="G365" s="81"/>
      <c r="H365" s="81"/>
      <c r="I365" s="81"/>
      <c r="J365" s="81"/>
      <c r="K365" s="81"/>
      <c r="L365" s="81"/>
      <c r="M365" s="77"/>
      <c r="N365" s="77"/>
      <c r="O365" s="81"/>
      <c r="P365" s="81"/>
      <c r="Q365" s="81"/>
      <c r="R365" s="81"/>
      <c r="S365" s="81"/>
      <c r="T365" s="81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63"/>
      <c r="AG365" s="38"/>
    </row>
    <row r="366" spans="1:33" s="12" customFormat="1" ht="45.75" customHeight="1" hidden="1">
      <c r="A366" s="180"/>
      <c r="B366" s="170"/>
      <c r="C366" s="179"/>
      <c r="D366" s="73"/>
      <c r="E366" s="81"/>
      <c r="F366" s="81"/>
      <c r="G366" s="81"/>
      <c r="H366" s="81"/>
      <c r="I366" s="81"/>
      <c r="J366" s="81"/>
      <c r="K366" s="81"/>
      <c r="L366" s="81"/>
      <c r="M366" s="77"/>
      <c r="N366" s="77"/>
      <c r="O366" s="81"/>
      <c r="P366" s="81"/>
      <c r="Q366" s="81"/>
      <c r="R366" s="81"/>
      <c r="S366" s="81"/>
      <c r="T366" s="81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303"/>
      <c r="AG366" s="38"/>
    </row>
    <row r="367" spans="1:50" s="45" customFormat="1" ht="69" customHeight="1" hidden="1">
      <c r="A367" s="165"/>
      <c r="B367" s="122"/>
      <c r="C367" s="164"/>
      <c r="D367" s="73"/>
      <c r="E367" s="81"/>
      <c r="F367" s="81"/>
      <c r="G367" s="81"/>
      <c r="H367" s="81"/>
      <c r="I367" s="81"/>
      <c r="J367" s="81"/>
      <c r="K367" s="81"/>
      <c r="L367" s="81"/>
      <c r="M367" s="77"/>
      <c r="N367" s="77"/>
      <c r="O367" s="81"/>
      <c r="P367" s="81"/>
      <c r="Q367" s="81"/>
      <c r="R367" s="81"/>
      <c r="S367" s="81"/>
      <c r="T367" s="81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307"/>
      <c r="AG367" s="44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</row>
    <row r="368" spans="1:50" s="45" customFormat="1" ht="50.25" customHeight="1" hidden="1">
      <c r="A368" s="165"/>
      <c r="B368" s="122"/>
      <c r="C368" s="164"/>
      <c r="D368" s="73"/>
      <c r="E368" s="81"/>
      <c r="F368" s="81"/>
      <c r="G368" s="81"/>
      <c r="H368" s="81"/>
      <c r="I368" s="81"/>
      <c r="J368" s="81"/>
      <c r="K368" s="81"/>
      <c r="L368" s="81"/>
      <c r="M368" s="77"/>
      <c r="N368" s="77"/>
      <c r="O368" s="81"/>
      <c r="P368" s="81"/>
      <c r="Q368" s="81"/>
      <c r="R368" s="81"/>
      <c r="S368" s="81"/>
      <c r="T368" s="81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307"/>
      <c r="AG368" s="44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</row>
    <row r="369" spans="1:50" s="45" customFormat="1" ht="48" customHeight="1" hidden="1">
      <c r="A369" s="182"/>
      <c r="B369" s="181"/>
      <c r="C369" s="196"/>
      <c r="D369" s="73"/>
      <c r="E369" s="81"/>
      <c r="F369" s="81"/>
      <c r="G369" s="81"/>
      <c r="H369" s="81"/>
      <c r="I369" s="81"/>
      <c r="J369" s="81"/>
      <c r="K369" s="81"/>
      <c r="L369" s="81"/>
      <c r="M369" s="77"/>
      <c r="N369" s="77"/>
      <c r="O369" s="81"/>
      <c r="P369" s="81"/>
      <c r="Q369" s="81"/>
      <c r="R369" s="81"/>
      <c r="S369" s="81"/>
      <c r="T369" s="81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320"/>
      <c r="AG369" s="44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</row>
    <row r="370" spans="1:50" s="45" customFormat="1" ht="52.5" customHeight="1" hidden="1">
      <c r="A370" s="180"/>
      <c r="B370" s="170"/>
      <c r="C370" s="179"/>
      <c r="D370" s="73"/>
      <c r="E370" s="81"/>
      <c r="F370" s="81"/>
      <c r="G370" s="81"/>
      <c r="H370" s="81"/>
      <c r="I370" s="81"/>
      <c r="J370" s="81"/>
      <c r="K370" s="81"/>
      <c r="L370" s="81"/>
      <c r="M370" s="77"/>
      <c r="N370" s="77"/>
      <c r="O370" s="81"/>
      <c r="P370" s="81"/>
      <c r="Q370" s="81"/>
      <c r="R370" s="81"/>
      <c r="S370" s="81"/>
      <c r="T370" s="81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303"/>
      <c r="AG370" s="44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</row>
    <row r="371" spans="1:50" s="45" customFormat="1" ht="34.5" customHeight="1" hidden="1">
      <c r="A371" s="148"/>
      <c r="B371" s="154"/>
      <c r="C371" s="176"/>
      <c r="D371" s="78"/>
      <c r="E371" s="77"/>
      <c r="F371" s="81"/>
      <c r="G371" s="81"/>
      <c r="H371" s="77"/>
      <c r="I371" s="77"/>
      <c r="J371" s="77"/>
      <c r="K371" s="77"/>
      <c r="L371" s="81"/>
      <c r="M371" s="77"/>
      <c r="N371" s="77"/>
      <c r="O371" s="77"/>
      <c r="P371" s="77"/>
      <c r="Q371" s="77"/>
      <c r="R371" s="77"/>
      <c r="S371" s="77"/>
      <c r="T371" s="77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318"/>
      <c r="AG371" s="44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</row>
    <row r="372" spans="1:50" s="45" customFormat="1" ht="27.75" customHeight="1" hidden="1">
      <c r="A372" s="148"/>
      <c r="B372" s="154"/>
      <c r="C372" s="176"/>
      <c r="D372" s="78"/>
      <c r="E372" s="77"/>
      <c r="F372" s="81"/>
      <c r="G372" s="81"/>
      <c r="H372" s="77"/>
      <c r="I372" s="77"/>
      <c r="J372" s="77"/>
      <c r="K372" s="77"/>
      <c r="L372" s="81"/>
      <c r="M372" s="77"/>
      <c r="N372" s="77"/>
      <c r="O372" s="77"/>
      <c r="P372" s="77"/>
      <c r="Q372" s="77"/>
      <c r="R372" s="77"/>
      <c r="S372" s="77"/>
      <c r="T372" s="77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319"/>
      <c r="AG372" s="44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</row>
    <row r="373" spans="1:50" s="45" customFormat="1" ht="27.75" customHeight="1" hidden="1">
      <c r="A373" s="148"/>
      <c r="B373" s="154"/>
      <c r="C373" s="176"/>
      <c r="D373" s="78"/>
      <c r="E373" s="77"/>
      <c r="F373" s="81"/>
      <c r="G373" s="81"/>
      <c r="H373" s="77"/>
      <c r="I373" s="77"/>
      <c r="J373" s="77"/>
      <c r="K373" s="77"/>
      <c r="L373" s="81"/>
      <c r="M373" s="77"/>
      <c r="N373" s="77"/>
      <c r="O373" s="77"/>
      <c r="P373" s="77"/>
      <c r="Q373" s="77"/>
      <c r="R373" s="77"/>
      <c r="S373" s="77"/>
      <c r="T373" s="77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78"/>
      <c r="AG373" s="44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</row>
    <row r="374" spans="1:50" s="45" customFormat="1" ht="27.75" customHeight="1" hidden="1">
      <c r="A374" s="148"/>
      <c r="B374" s="154"/>
      <c r="C374" s="176"/>
      <c r="D374" s="78"/>
      <c r="E374" s="77"/>
      <c r="F374" s="81"/>
      <c r="G374" s="81"/>
      <c r="H374" s="77"/>
      <c r="I374" s="77"/>
      <c r="J374" s="77"/>
      <c r="K374" s="77"/>
      <c r="L374" s="81"/>
      <c r="M374" s="77"/>
      <c r="N374" s="77"/>
      <c r="O374" s="77"/>
      <c r="P374" s="77"/>
      <c r="Q374" s="77"/>
      <c r="R374" s="77"/>
      <c r="S374" s="77"/>
      <c r="T374" s="77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78"/>
      <c r="AG374" s="44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</row>
    <row r="375" spans="1:50" s="45" customFormat="1" ht="45.75" customHeight="1" hidden="1">
      <c r="A375" s="148"/>
      <c r="B375" s="154"/>
      <c r="C375" s="176"/>
      <c r="D375" s="78"/>
      <c r="E375" s="77"/>
      <c r="F375" s="81"/>
      <c r="G375" s="81"/>
      <c r="H375" s="77"/>
      <c r="I375" s="77"/>
      <c r="J375" s="77"/>
      <c r="K375" s="77"/>
      <c r="L375" s="81"/>
      <c r="M375" s="77"/>
      <c r="N375" s="77"/>
      <c r="O375" s="77"/>
      <c r="P375" s="77"/>
      <c r="Q375" s="77"/>
      <c r="R375" s="77"/>
      <c r="S375" s="77"/>
      <c r="T375" s="77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78"/>
      <c r="AG375" s="44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</row>
    <row r="376" spans="1:50" s="45" customFormat="1" ht="45.75" customHeight="1" hidden="1">
      <c r="A376" s="148"/>
      <c r="B376" s="154"/>
      <c r="C376" s="176"/>
      <c r="D376" s="78"/>
      <c r="E376" s="77"/>
      <c r="F376" s="81"/>
      <c r="G376" s="81"/>
      <c r="H376" s="77"/>
      <c r="I376" s="77"/>
      <c r="J376" s="77"/>
      <c r="K376" s="77"/>
      <c r="L376" s="81"/>
      <c r="M376" s="77"/>
      <c r="N376" s="77"/>
      <c r="O376" s="77"/>
      <c r="P376" s="77"/>
      <c r="Q376" s="77"/>
      <c r="R376" s="77"/>
      <c r="S376" s="77"/>
      <c r="T376" s="77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78"/>
      <c r="AG376" s="44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</row>
    <row r="377" spans="1:50" s="45" customFormat="1" ht="53.25" customHeight="1" hidden="1">
      <c r="A377" s="148"/>
      <c r="B377" s="154"/>
      <c r="C377" s="176"/>
      <c r="D377" s="78"/>
      <c r="E377" s="77"/>
      <c r="F377" s="81"/>
      <c r="G377" s="81"/>
      <c r="H377" s="77"/>
      <c r="I377" s="77"/>
      <c r="J377" s="77"/>
      <c r="K377" s="77"/>
      <c r="L377" s="81"/>
      <c r="M377" s="77"/>
      <c r="N377" s="77"/>
      <c r="O377" s="77"/>
      <c r="P377" s="77"/>
      <c r="Q377" s="77"/>
      <c r="R377" s="77"/>
      <c r="S377" s="77"/>
      <c r="T377" s="77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298"/>
      <c r="AG377" s="44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</row>
    <row r="378" spans="1:50" s="45" customFormat="1" ht="64.5" customHeight="1" hidden="1">
      <c r="A378" s="114"/>
      <c r="B378" s="151"/>
      <c r="C378" s="146"/>
      <c r="D378" s="78"/>
      <c r="E378" s="77"/>
      <c r="F378" s="81"/>
      <c r="G378" s="81"/>
      <c r="H378" s="77"/>
      <c r="I378" s="77"/>
      <c r="J378" s="77"/>
      <c r="K378" s="77"/>
      <c r="L378" s="81"/>
      <c r="M378" s="77"/>
      <c r="N378" s="77"/>
      <c r="O378" s="77"/>
      <c r="P378" s="77"/>
      <c r="Q378" s="77"/>
      <c r="R378" s="77"/>
      <c r="S378" s="77"/>
      <c r="T378" s="77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299"/>
      <c r="AG378" s="44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</row>
    <row r="379" spans="1:50" s="45" customFormat="1" ht="48" customHeight="1" hidden="1">
      <c r="A379" s="113"/>
      <c r="B379" s="68"/>
      <c r="C379" s="68"/>
      <c r="D379" s="78"/>
      <c r="E379" s="77"/>
      <c r="F379" s="81"/>
      <c r="G379" s="81"/>
      <c r="H379" s="77"/>
      <c r="I379" s="77"/>
      <c r="J379" s="77"/>
      <c r="K379" s="77"/>
      <c r="L379" s="81"/>
      <c r="M379" s="77"/>
      <c r="N379" s="77"/>
      <c r="O379" s="77"/>
      <c r="P379" s="77"/>
      <c r="Q379" s="77"/>
      <c r="R379" s="77"/>
      <c r="S379" s="77"/>
      <c r="T379" s="77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59"/>
      <c r="AG379" s="44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</row>
    <row r="380" spans="1:50" s="45" customFormat="1" ht="57.75" customHeight="1" hidden="1">
      <c r="A380" s="113"/>
      <c r="B380" s="68"/>
      <c r="C380" s="68"/>
      <c r="D380" s="78"/>
      <c r="E380" s="77"/>
      <c r="F380" s="81"/>
      <c r="G380" s="81"/>
      <c r="H380" s="77"/>
      <c r="I380" s="77"/>
      <c r="J380" s="77"/>
      <c r="K380" s="77"/>
      <c r="L380" s="81"/>
      <c r="M380" s="77"/>
      <c r="N380" s="77"/>
      <c r="O380" s="77"/>
      <c r="P380" s="77"/>
      <c r="Q380" s="77"/>
      <c r="R380" s="77"/>
      <c r="S380" s="77"/>
      <c r="T380" s="77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59"/>
      <c r="AG380" s="44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</row>
    <row r="381" spans="1:50" s="45" customFormat="1" ht="50.25" customHeight="1" hidden="1">
      <c r="A381" s="148"/>
      <c r="B381" s="131"/>
      <c r="C381" s="131"/>
      <c r="D381" s="78"/>
      <c r="E381" s="77"/>
      <c r="F381" s="81"/>
      <c r="G381" s="81"/>
      <c r="H381" s="77"/>
      <c r="I381" s="77"/>
      <c r="J381" s="77"/>
      <c r="K381" s="77"/>
      <c r="L381" s="81"/>
      <c r="M381" s="77"/>
      <c r="N381" s="77"/>
      <c r="O381" s="77"/>
      <c r="P381" s="77"/>
      <c r="Q381" s="77"/>
      <c r="R381" s="77"/>
      <c r="S381" s="77"/>
      <c r="T381" s="77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59"/>
      <c r="AG381" s="44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</row>
    <row r="382" spans="1:50" s="45" customFormat="1" ht="87" customHeight="1" hidden="1">
      <c r="A382" s="148"/>
      <c r="B382" s="154"/>
      <c r="C382" s="176"/>
      <c r="D382" s="78"/>
      <c r="E382" s="77"/>
      <c r="F382" s="81"/>
      <c r="G382" s="81"/>
      <c r="H382" s="77"/>
      <c r="I382" s="77"/>
      <c r="J382" s="77"/>
      <c r="K382" s="77"/>
      <c r="L382" s="81"/>
      <c r="M382" s="77"/>
      <c r="N382" s="77"/>
      <c r="O382" s="77"/>
      <c r="P382" s="77"/>
      <c r="Q382" s="77"/>
      <c r="R382" s="77"/>
      <c r="S382" s="77"/>
      <c r="T382" s="77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73"/>
      <c r="AG382" s="44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</row>
    <row r="383" spans="1:50" s="45" customFormat="1" ht="42" customHeight="1" hidden="1">
      <c r="A383" s="148"/>
      <c r="B383" s="131"/>
      <c r="C383" s="176"/>
      <c r="D383" s="78"/>
      <c r="E383" s="77"/>
      <c r="F383" s="81"/>
      <c r="G383" s="81"/>
      <c r="H383" s="77"/>
      <c r="I383" s="77"/>
      <c r="J383" s="77"/>
      <c r="K383" s="77"/>
      <c r="L383" s="81"/>
      <c r="M383" s="77"/>
      <c r="N383" s="77"/>
      <c r="O383" s="77"/>
      <c r="P383" s="77"/>
      <c r="Q383" s="77"/>
      <c r="R383" s="77"/>
      <c r="S383" s="77"/>
      <c r="T383" s="77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198"/>
      <c r="AG383" s="44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</row>
    <row r="384" spans="1:50" s="45" customFormat="1" ht="47.25" customHeight="1" hidden="1">
      <c r="A384" s="114"/>
      <c r="B384" s="74"/>
      <c r="C384" s="146"/>
      <c r="D384" s="78"/>
      <c r="E384" s="77"/>
      <c r="F384" s="81"/>
      <c r="G384" s="81"/>
      <c r="H384" s="77"/>
      <c r="I384" s="77"/>
      <c r="J384" s="77"/>
      <c r="K384" s="77"/>
      <c r="L384" s="81"/>
      <c r="M384" s="77"/>
      <c r="N384" s="77"/>
      <c r="O384" s="77"/>
      <c r="P384" s="77"/>
      <c r="Q384" s="77"/>
      <c r="R384" s="77"/>
      <c r="S384" s="77"/>
      <c r="T384" s="77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198"/>
      <c r="AG384" s="44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</row>
    <row r="385" spans="1:50" s="45" customFormat="1" ht="45" customHeight="1" hidden="1">
      <c r="A385" s="111"/>
      <c r="B385" s="63"/>
      <c r="C385" s="133"/>
      <c r="D385" s="78"/>
      <c r="E385" s="77"/>
      <c r="F385" s="81"/>
      <c r="G385" s="81"/>
      <c r="H385" s="77"/>
      <c r="I385" s="77"/>
      <c r="J385" s="77"/>
      <c r="K385" s="77"/>
      <c r="L385" s="81"/>
      <c r="M385" s="77"/>
      <c r="N385" s="77"/>
      <c r="O385" s="77"/>
      <c r="P385" s="81"/>
      <c r="Q385" s="77"/>
      <c r="R385" s="77"/>
      <c r="S385" s="77"/>
      <c r="T385" s="77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198"/>
      <c r="AG385" s="44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</row>
    <row r="386" spans="1:50" s="45" customFormat="1" ht="71.25" customHeight="1" hidden="1">
      <c r="A386" s="111"/>
      <c r="B386" s="63"/>
      <c r="C386" s="133"/>
      <c r="D386" s="78"/>
      <c r="E386" s="77"/>
      <c r="F386" s="81"/>
      <c r="G386" s="81"/>
      <c r="H386" s="77"/>
      <c r="I386" s="77"/>
      <c r="J386" s="77"/>
      <c r="K386" s="77"/>
      <c r="L386" s="81"/>
      <c r="M386" s="77"/>
      <c r="N386" s="77"/>
      <c r="O386" s="77"/>
      <c r="P386" s="77"/>
      <c r="Q386" s="77"/>
      <c r="R386" s="77"/>
      <c r="S386" s="77"/>
      <c r="T386" s="77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198"/>
      <c r="AG386" s="44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</row>
    <row r="387" spans="1:50" s="45" customFormat="1" ht="52.5" customHeight="1" hidden="1">
      <c r="A387" s="148"/>
      <c r="B387" s="131"/>
      <c r="C387" s="176"/>
      <c r="D387" s="78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298"/>
      <c r="AG387" s="44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</row>
    <row r="388" spans="1:50" s="45" customFormat="1" ht="54.75" customHeight="1" hidden="1">
      <c r="A388" s="148"/>
      <c r="B388" s="131"/>
      <c r="C388" s="176"/>
      <c r="D388" s="78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314"/>
      <c r="AG388" s="44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</row>
    <row r="389" spans="1:50" s="45" customFormat="1" ht="28.5" customHeight="1" hidden="1">
      <c r="A389" s="148"/>
      <c r="B389" s="131"/>
      <c r="C389" s="176"/>
      <c r="D389" s="78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314"/>
      <c r="AG389" s="44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</row>
    <row r="390" spans="1:50" s="45" customFormat="1" ht="65.25" customHeight="1" hidden="1">
      <c r="A390" s="148"/>
      <c r="B390" s="131"/>
      <c r="C390" s="176"/>
      <c r="D390" s="78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314"/>
      <c r="AG390" s="44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</row>
    <row r="391" spans="1:50" s="45" customFormat="1" ht="30" customHeight="1" hidden="1">
      <c r="A391" s="148"/>
      <c r="B391" s="131"/>
      <c r="C391" s="176"/>
      <c r="D391" s="78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299"/>
      <c r="AG391" s="44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</row>
    <row r="392" spans="1:50" s="45" customFormat="1" ht="30" customHeight="1" hidden="1">
      <c r="A392" s="148"/>
      <c r="B392" s="131"/>
      <c r="C392" s="176"/>
      <c r="D392" s="78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298"/>
      <c r="AG392" s="44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</row>
    <row r="393" spans="1:50" s="45" customFormat="1" ht="48" customHeight="1" hidden="1">
      <c r="A393" s="114"/>
      <c r="B393" s="74"/>
      <c r="C393" s="146"/>
      <c r="D393" s="78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299"/>
      <c r="AG393" s="44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</row>
    <row r="394" spans="1:50" s="45" customFormat="1" ht="57.75" customHeight="1" hidden="1">
      <c r="A394" s="113"/>
      <c r="B394" s="321"/>
      <c r="C394" s="316"/>
      <c r="D394" s="78"/>
      <c r="E394" s="77"/>
      <c r="F394" s="81"/>
      <c r="G394" s="81"/>
      <c r="H394" s="77"/>
      <c r="I394" s="77"/>
      <c r="J394" s="77"/>
      <c r="K394" s="77"/>
      <c r="L394" s="81"/>
      <c r="M394" s="77"/>
      <c r="N394" s="77"/>
      <c r="O394" s="77"/>
      <c r="P394" s="77"/>
      <c r="Q394" s="77"/>
      <c r="R394" s="77"/>
      <c r="S394" s="77"/>
      <c r="T394" s="77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0"/>
      <c r="AG394" s="44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</row>
    <row r="395" spans="1:50" s="45" customFormat="1" ht="57" customHeight="1" hidden="1">
      <c r="A395" s="148"/>
      <c r="B395" s="317"/>
      <c r="C395" s="330"/>
      <c r="D395" s="78"/>
      <c r="E395" s="77"/>
      <c r="F395" s="81"/>
      <c r="G395" s="81"/>
      <c r="H395" s="77"/>
      <c r="I395" s="77"/>
      <c r="J395" s="77"/>
      <c r="K395" s="77"/>
      <c r="L395" s="81"/>
      <c r="M395" s="77"/>
      <c r="N395" s="77"/>
      <c r="O395" s="77"/>
      <c r="P395" s="77"/>
      <c r="Q395" s="77"/>
      <c r="R395" s="77"/>
      <c r="S395" s="77"/>
      <c r="T395" s="77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195"/>
      <c r="AG395" s="44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</row>
    <row r="396" spans="1:50" s="45" customFormat="1" ht="43.5" customHeight="1" hidden="1">
      <c r="A396" s="148"/>
      <c r="B396" s="317"/>
      <c r="C396" s="176"/>
      <c r="D396" s="78"/>
      <c r="E396" s="77"/>
      <c r="F396" s="81"/>
      <c r="G396" s="81"/>
      <c r="H396" s="77"/>
      <c r="I396" s="77"/>
      <c r="J396" s="77"/>
      <c r="K396" s="77"/>
      <c r="L396" s="81"/>
      <c r="M396" s="77"/>
      <c r="N396" s="77"/>
      <c r="O396" s="77"/>
      <c r="P396" s="77"/>
      <c r="Q396" s="77"/>
      <c r="R396" s="77"/>
      <c r="S396" s="77"/>
      <c r="T396" s="77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195"/>
      <c r="AG396" s="44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</row>
    <row r="397" spans="1:50" s="45" customFormat="1" ht="75" customHeight="1" hidden="1">
      <c r="A397" s="148"/>
      <c r="B397" s="131"/>
      <c r="C397" s="176"/>
      <c r="D397" s="78"/>
      <c r="E397" s="77"/>
      <c r="F397" s="81"/>
      <c r="G397" s="81"/>
      <c r="H397" s="77"/>
      <c r="I397" s="77"/>
      <c r="J397" s="77"/>
      <c r="K397" s="77"/>
      <c r="L397" s="81"/>
      <c r="M397" s="77"/>
      <c r="N397" s="77"/>
      <c r="O397" s="77"/>
      <c r="P397" s="77"/>
      <c r="Q397" s="77"/>
      <c r="R397" s="77"/>
      <c r="S397" s="77"/>
      <c r="T397" s="77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195"/>
      <c r="AG397" s="44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</row>
    <row r="398" spans="1:50" s="45" customFormat="1" ht="75.75" customHeight="1" hidden="1">
      <c r="A398" s="148"/>
      <c r="B398" s="131"/>
      <c r="C398" s="176"/>
      <c r="D398" s="78"/>
      <c r="E398" s="77"/>
      <c r="F398" s="81"/>
      <c r="G398" s="81"/>
      <c r="H398" s="77"/>
      <c r="I398" s="77"/>
      <c r="J398" s="77"/>
      <c r="K398" s="77"/>
      <c r="L398" s="81"/>
      <c r="M398" s="77"/>
      <c r="N398" s="77"/>
      <c r="O398" s="77"/>
      <c r="P398" s="77"/>
      <c r="Q398" s="77"/>
      <c r="R398" s="77"/>
      <c r="S398" s="77"/>
      <c r="T398" s="77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195"/>
      <c r="AG398" s="44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</row>
    <row r="399" spans="1:50" s="45" customFormat="1" ht="48.75" customHeight="1" hidden="1">
      <c r="A399" s="148"/>
      <c r="B399" s="131"/>
      <c r="C399" s="176"/>
      <c r="D399" s="78"/>
      <c r="E399" s="77"/>
      <c r="F399" s="81"/>
      <c r="G399" s="81"/>
      <c r="H399" s="77"/>
      <c r="I399" s="77"/>
      <c r="J399" s="77"/>
      <c r="K399" s="77"/>
      <c r="L399" s="81"/>
      <c r="M399" s="77"/>
      <c r="N399" s="77"/>
      <c r="O399" s="77"/>
      <c r="P399" s="77"/>
      <c r="Q399" s="77"/>
      <c r="R399" s="77"/>
      <c r="S399" s="77"/>
      <c r="T399" s="77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195"/>
      <c r="AG399" s="44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</row>
    <row r="400" spans="1:50" s="45" customFormat="1" ht="50.25" customHeight="1" hidden="1">
      <c r="A400" s="148"/>
      <c r="B400" s="131"/>
      <c r="C400" s="176"/>
      <c r="D400" s="78"/>
      <c r="E400" s="77"/>
      <c r="F400" s="81"/>
      <c r="G400" s="81"/>
      <c r="H400" s="77"/>
      <c r="I400" s="77"/>
      <c r="J400" s="77"/>
      <c r="K400" s="77"/>
      <c r="L400" s="81"/>
      <c r="M400" s="77"/>
      <c r="N400" s="77"/>
      <c r="O400" s="77"/>
      <c r="P400" s="77"/>
      <c r="Q400" s="77"/>
      <c r="R400" s="77"/>
      <c r="S400" s="77"/>
      <c r="T400" s="77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195"/>
      <c r="AG400" s="44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</row>
    <row r="401" spans="1:50" s="45" customFormat="1" ht="72" customHeight="1" hidden="1">
      <c r="A401" s="148"/>
      <c r="B401" s="131"/>
      <c r="C401" s="176"/>
      <c r="D401" s="78"/>
      <c r="E401" s="77"/>
      <c r="F401" s="81"/>
      <c r="G401" s="81"/>
      <c r="H401" s="77"/>
      <c r="I401" s="77"/>
      <c r="J401" s="77"/>
      <c r="K401" s="77"/>
      <c r="L401" s="81"/>
      <c r="M401" s="77"/>
      <c r="N401" s="77"/>
      <c r="O401" s="77"/>
      <c r="P401" s="77"/>
      <c r="Q401" s="77"/>
      <c r="R401" s="77"/>
      <c r="S401" s="77"/>
      <c r="T401" s="77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195"/>
      <c r="AG401" s="44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</row>
    <row r="402" spans="1:50" s="45" customFormat="1" ht="78" customHeight="1" hidden="1">
      <c r="A402" s="148"/>
      <c r="B402" s="131"/>
      <c r="C402" s="176"/>
      <c r="D402" s="78"/>
      <c r="E402" s="77"/>
      <c r="F402" s="81"/>
      <c r="G402" s="81"/>
      <c r="H402" s="77"/>
      <c r="I402" s="77"/>
      <c r="J402" s="77"/>
      <c r="K402" s="77"/>
      <c r="L402" s="81"/>
      <c r="M402" s="77"/>
      <c r="N402" s="77"/>
      <c r="O402" s="77"/>
      <c r="P402" s="77"/>
      <c r="Q402" s="77"/>
      <c r="R402" s="77"/>
      <c r="S402" s="77"/>
      <c r="T402" s="77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197"/>
      <c r="AG402" s="44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</row>
    <row r="403" spans="1:50" s="45" customFormat="1" ht="66" customHeight="1" hidden="1">
      <c r="A403" s="148"/>
      <c r="B403" s="131"/>
      <c r="C403" s="176"/>
      <c r="D403" s="78"/>
      <c r="E403" s="77"/>
      <c r="F403" s="81"/>
      <c r="G403" s="81"/>
      <c r="H403" s="77"/>
      <c r="I403" s="77"/>
      <c r="J403" s="77"/>
      <c r="K403" s="77"/>
      <c r="L403" s="81"/>
      <c r="M403" s="77"/>
      <c r="N403" s="77"/>
      <c r="O403" s="77"/>
      <c r="P403" s="77"/>
      <c r="Q403" s="77"/>
      <c r="R403" s="77"/>
      <c r="S403" s="77"/>
      <c r="T403" s="77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298"/>
      <c r="AG403" s="44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</row>
    <row r="404" spans="1:50" s="45" customFormat="1" ht="54.75" customHeight="1" hidden="1">
      <c r="A404" s="114"/>
      <c r="B404" s="74"/>
      <c r="C404" s="146"/>
      <c r="D404" s="78"/>
      <c r="E404" s="77"/>
      <c r="F404" s="81"/>
      <c r="G404" s="81"/>
      <c r="H404" s="77"/>
      <c r="I404" s="77"/>
      <c r="J404" s="77"/>
      <c r="K404" s="77"/>
      <c r="L404" s="81"/>
      <c r="M404" s="77"/>
      <c r="N404" s="77"/>
      <c r="O404" s="77"/>
      <c r="P404" s="77"/>
      <c r="Q404" s="77"/>
      <c r="R404" s="77"/>
      <c r="S404" s="77"/>
      <c r="T404" s="77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315"/>
      <c r="AG404" s="44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</row>
    <row r="405" spans="1:50" s="45" customFormat="1" ht="52.5" customHeight="1" hidden="1">
      <c r="A405" s="111"/>
      <c r="B405" s="63"/>
      <c r="C405" s="133"/>
      <c r="D405" s="78"/>
      <c r="E405" s="77"/>
      <c r="F405" s="81"/>
      <c r="G405" s="81"/>
      <c r="H405" s="77"/>
      <c r="I405" s="77"/>
      <c r="J405" s="77"/>
      <c r="K405" s="77"/>
      <c r="L405" s="81"/>
      <c r="M405" s="77"/>
      <c r="N405" s="77"/>
      <c r="O405" s="77"/>
      <c r="P405" s="77"/>
      <c r="Q405" s="77"/>
      <c r="R405" s="77"/>
      <c r="S405" s="77"/>
      <c r="T405" s="77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78"/>
      <c r="AG405" s="44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</row>
    <row r="406" spans="1:50" s="45" customFormat="1" ht="46.5" customHeight="1" hidden="1">
      <c r="A406" s="111"/>
      <c r="B406" s="63"/>
      <c r="C406" s="133"/>
      <c r="D406" s="78"/>
      <c r="E406" s="77"/>
      <c r="F406" s="81"/>
      <c r="G406" s="81"/>
      <c r="H406" s="77"/>
      <c r="I406" s="77"/>
      <c r="J406" s="77"/>
      <c r="K406" s="77"/>
      <c r="L406" s="81"/>
      <c r="M406" s="77"/>
      <c r="N406" s="77"/>
      <c r="O406" s="77"/>
      <c r="P406" s="77"/>
      <c r="Q406" s="77"/>
      <c r="R406" s="77"/>
      <c r="S406" s="77"/>
      <c r="T406" s="77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78"/>
      <c r="AG406" s="44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</row>
    <row r="407" spans="1:50" s="45" customFormat="1" ht="64.5" customHeight="1" hidden="1">
      <c r="A407" s="111"/>
      <c r="B407" s="63"/>
      <c r="C407" s="133"/>
      <c r="D407" s="78"/>
      <c r="E407" s="77"/>
      <c r="F407" s="81"/>
      <c r="G407" s="81"/>
      <c r="H407" s="77"/>
      <c r="I407" s="77"/>
      <c r="J407" s="77"/>
      <c r="K407" s="77"/>
      <c r="L407" s="81"/>
      <c r="M407" s="77"/>
      <c r="N407" s="77"/>
      <c r="O407" s="77"/>
      <c r="P407" s="77"/>
      <c r="Q407" s="77"/>
      <c r="R407" s="77"/>
      <c r="S407" s="77"/>
      <c r="T407" s="77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73"/>
      <c r="AG407" s="44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</row>
    <row r="408" spans="1:50" s="45" customFormat="1" ht="74.25" customHeight="1" hidden="1">
      <c r="A408" s="111"/>
      <c r="B408" s="63"/>
      <c r="C408" s="133"/>
      <c r="D408" s="78"/>
      <c r="E408" s="77"/>
      <c r="F408" s="81"/>
      <c r="G408" s="81"/>
      <c r="H408" s="77"/>
      <c r="I408" s="77"/>
      <c r="J408" s="77"/>
      <c r="K408" s="77"/>
      <c r="L408" s="81"/>
      <c r="M408" s="77"/>
      <c r="N408" s="77"/>
      <c r="O408" s="77"/>
      <c r="P408" s="77"/>
      <c r="Q408" s="77"/>
      <c r="R408" s="77"/>
      <c r="S408" s="77"/>
      <c r="T408" s="77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78"/>
      <c r="AG408" s="44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</row>
    <row r="409" spans="1:50" s="45" customFormat="1" ht="34.5" customHeight="1" hidden="1">
      <c r="A409" s="111"/>
      <c r="B409" s="63"/>
      <c r="C409" s="133"/>
      <c r="D409" s="78"/>
      <c r="E409" s="77"/>
      <c r="F409" s="81"/>
      <c r="G409" s="81"/>
      <c r="H409" s="77"/>
      <c r="I409" s="77"/>
      <c r="J409" s="77"/>
      <c r="K409" s="77"/>
      <c r="L409" s="81"/>
      <c r="M409" s="77"/>
      <c r="N409" s="77"/>
      <c r="O409" s="77"/>
      <c r="P409" s="77"/>
      <c r="Q409" s="77"/>
      <c r="R409" s="77"/>
      <c r="S409" s="77"/>
      <c r="T409" s="77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298"/>
      <c r="AG409" s="44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</row>
    <row r="410" spans="1:50" s="45" customFormat="1" ht="52.5" customHeight="1" hidden="1">
      <c r="A410" s="111"/>
      <c r="B410" s="63"/>
      <c r="C410" s="133"/>
      <c r="D410" s="78"/>
      <c r="E410" s="77"/>
      <c r="F410" s="81"/>
      <c r="G410" s="81"/>
      <c r="H410" s="77"/>
      <c r="I410" s="77"/>
      <c r="J410" s="77"/>
      <c r="K410" s="77"/>
      <c r="L410" s="81"/>
      <c r="M410" s="77"/>
      <c r="N410" s="77"/>
      <c r="O410" s="77"/>
      <c r="P410" s="77"/>
      <c r="Q410" s="77"/>
      <c r="R410" s="77"/>
      <c r="S410" s="77"/>
      <c r="T410" s="77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299"/>
      <c r="AG410" s="44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</row>
    <row r="411" spans="1:50" s="45" customFormat="1" ht="69" customHeight="1" hidden="1">
      <c r="A411" s="113"/>
      <c r="B411" s="303"/>
      <c r="C411" s="316"/>
      <c r="D411" s="78"/>
      <c r="E411" s="77"/>
      <c r="F411" s="81"/>
      <c r="G411" s="81"/>
      <c r="H411" s="77"/>
      <c r="I411" s="77"/>
      <c r="J411" s="77"/>
      <c r="K411" s="77"/>
      <c r="L411" s="81"/>
      <c r="M411" s="77"/>
      <c r="N411" s="77"/>
      <c r="O411" s="77"/>
      <c r="P411" s="77"/>
      <c r="Q411" s="77"/>
      <c r="R411" s="77"/>
      <c r="S411" s="77"/>
      <c r="T411" s="77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300"/>
      <c r="AG411" s="44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</row>
    <row r="412" spans="1:50" s="45" customFormat="1" ht="45.75" customHeight="1" hidden="1">
      <c r="A412" s="148"/>
      <c r="B412" s="307"/>
      <c r="C412" s="330"/>
      <c r="D412" s="78"/>
      <c r="E412" s="77"/>
      <c r="F412" s="81"/>
      <c r="G412" s="81"/>
      <c r="H412" s="77"/>
      <c r="I412" s="77"/>
      <c r="J412" s="77"/>
      <c r="K412" s="77"/>
      <c r="L412" s="81"/>
      <c r="M412" s="77"/>
      <c r="N412" s="77"/>
      <c r="O412" s="77"/>
      <c r="P412" s="77"/>
      <c r="Q412" s="77"/>
      <c r="R412" s="77"/>
      <c r="S412" s="77"/>
      <c r="T412" s="77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301"/>
      <c r="AG412" s="44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</row>
    <row r="413" spans="1:50" s="45" customFormat="1" ht="30.75" customHeight="1" hidden="1">
      <c r="A413" s="148"/>
      <c r="B413" s="131"/>
      <c r="C413" s="176"/>
      <c r="D413" s="78"/>
      <c r="E413" s="77"/>
      <c r="F413" s="81"/>
      <c r="G413" s="81"/>
      <c r="H413" s="77"/>
      <c r="I413" s="77"/>
      <c r="J413" s="77"/>
      <c r="K413" s="77"/>
      <c r="L413" s="81"/>
      <c r="M413" s="77"/>
      <c r="N413" s="77"/>
      <c r="O413" s="77"/>
      <c r="P413" s="77"/>
      <c r="Q413" s="77"/>
      <c r="R413" s="77"/>
      <c r="S413" s="77"/>
      <c r="T413" s="77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301"/>
      <c r="AG413" s="44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</row>
    <row r="414" spans="1:50" s="45" customFormat="1" ht="22.5" customHeight="1" hidden="1">
      <c r="A414" s="148"/>
      <c r="B414" s="131"/>
      <c r="C414" s="176"/>
      <c r="D414" s="78"/>
      <c r="E414" s="77"/>
      <c r="F414" s="81"/>
      <c r="G414" s="81"/>
      <c r="H414" s="77"/>
      <c r="I414" s="77"/>
      <c r="J414" s="77"/>
      <c r="K414" s="77"/>
      <c r="L414" s="81"/>
      <c r="M414" s="77"/>
      <c r="N414" s="77"/>
      <c r="O414" s="77"/>
      <c r="P414" s="77"/>
      <c r="Q414" s="77"/>
      <c r="R414" s="77"/>
      <c r="S414" s="77"/>
      <c r="T414" s="77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301"/>
      <c r="AG414" s="44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</row>
    <row r="415" spans="1:50" s="45" customFormat="1" ht="27" customHeight="1" hidden="1">
      <c r="A415" s="148"/>
      <c r="B415" s="131"/>
      <c r="C415" s="176"/>
      <c r="D415" s="78"/>
      <c r="E415" s="77"/>
      <c r="F415" s="81"/>
      <c r="G415" s="81"/>
      <c r="H415" s="77"/>
      <c r="I415" s="77"/>
      <c r="J415" s="77"/>
      <c r="K415" s="77"/>
      <c r="L415" s="81"/>
      <c r="M415" s="77"/>
      <c r="N415" s="77"/>
      <c r="O415" s="77"/>
      <c r="P415" s="77"/>
      <c r="Q415" s="77"/>
      <c r="R415" s="77"/>
      <c r="S415" s="77"/>
      <c r="T415" s="77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301"/>
      <c r="AG415" s="44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</row>
    <row r="416" spans="1:50" s="45" customFormat="1" ht="32.25" customHeight="1" hidden="1">
      <c r="A416" s="114"/>
      <c r="B416" s="74"/>
      <c r="C416" s="146"/>
      <c r="D416" s="78"/>
      <c r="E416" s="77"/>
      <c r="F416" s="81"/>
      <c r="G416" s="81"/>
      <c r="H416" s="77"/>
      <c r="I416" s="77"/>
      <c r="J416" s="77"/>
      <c r="K416" s="77"/>
      <c r="L416" s="81"/>
      <c r="M416" s="77"/>
      <c r="N416" s="77"/>
      <c r="O416" s="77"/>
      <c r="P416" s="77"/>
      <c r="Q416" s="77"/>
      <c r="R416" s="77"/>
      <c r="S416" s="77"/>
      <c r="T416" s="77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302"/>
      <c r="AG416" s="44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</row>
    <row r="417" spans="1:50" s="45" customFormat="1" ht="53.25" customHeight="1" hidden="1">
      <c r="A417" s="148"/>
      <c r="B417" s="303"/>
      <c r="C417" s="176"/>
      <c r="D417" s="78"/>
      <c r="E417" s="77"/>
      <c r="F417" s="81"/>
      <c r="G417" s="81"/>
      <c r="H417" s="77"/>
      <c r="I417" s="77"/>
      <c r="J417" s="77"/>
      <c r="K417" s="77"/>
      <c r="L417" s="81"/>
      <c r="M417" s="77"/>
      <c r="N417" s="77"/>
      <c r="O417" s="77"/>
      <c r="P417" s="77"/>
      <c r="Q417" s="77"/>
      <c r="R417" s="77"/>
      <c r="S417" s="77"/>
      <c r="T417" s="77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308"/>
      <c r="AG417" s="44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</row>
    <row r="418" spans="1:50" s="45" customFormat="1" ht="32.25" customHeight="1" hidden="1">
      <c r="A418" s="148"/>
      <c r="B418" s="307"/>
      <c r="C418" s="176"/>
      <c r="D418" s="78"/>
      <c r="E418" s="77"/>
      <c r="F418" s="81"/>
      <c r="G418" s="81"/>
      <c r="H418" s="77"/>
      <c r="I418" s="77"/>
      <c r="J418" s="77"/>
      <c r="K418" s="77"/>
      <c r="L418" s="81"/>
      <c r="M418" s="77"/>
      <c r="N418" s="77"/>
      <c r="O418" s="77"/>
      <c r="P418" s="77"/>
      <c r="Q418" s="77"/>
      <c r="R418" s="77"/>
      <c r="S418" s="77"/>
      <c r="T418" s="77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309"/>
      <c r="AG418" s="44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</row>
    <row r="419" spans="1:50" s="45" customFormat="1" ht="47.25" customHeight="1" hidden="1">
      <c r="A419" s="148"/>
      <c r="B419" s="131"/>
      <c r="C419" s="176"/>
      <c r="D419" s="78"/>
      <c r="E419" s="77"/>
      <c r="F419" s="81"/>
      <c r="G419" s="81"/>
      <c r="H419" s="77"/>
      <c r="I419" s="77"/>
      <c r="J419" s="77"/>
      <c r="K419" s="77"/>
      <c r="L419" s="81"/>
      <c r="M419" s="77"/>
      <c r="N419" s="77"/>
      <c r="O419" s="77"/>
      <c r="P419" s="77"/>
      <c r="Q419" s="77"/>
      <c r="R419" s="77"/>
      <c r="S419" s="77"/>
      <c r="T419" s="77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309"/>
      <c r="AG419" s="44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</row>
    <row r="420" spans="1:50" s="45" customFormat="1" ht="47.25" customHeight="1" hidden="1">
      <c r="A420" s="148"/>
      <c r="B420" s="131"/>
      <c r="C420" s="176"/>
      <c r="D420" s="78"/>
      <c r="E420" s="77"/>
      <c r="F420" s="81"/>
      <c r="G420" s="81"/>
      <c r="H420" s="77"/>
      <c r="I420" s="77"/>
      <c r="J420" s="77"/>
      <c r="K420" s="77"/>
      <c r="L420" s="81"/>
      <c r="M420" s="77"/>
      <c r="N420" s="77"/>
      <c r="O420" s="77"/>
      <c r="P420" s="77"/>
      <c r="Q420" s="77"/>
      <c r="R420" s="77"/>
      <c r="S420" s="77"/>
      <c r="T420" s="77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309"/>
      <c r="AG420" s="44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</row>
    <row r="421" spans="1:50" s="45" customFormat="1" ht="48.75" customHeight="1" hidden="1">
      <c r="A421" s="148"/>
      <c r="B421" s="131"/>
      <c r="C421" s="176"/>
      <c r="D421" s="78"/>
      <c r="E421" s="77"/>
      <c r="F421" s="81"/>
      <c r="G421" s="81"/>
      <c r="H421" s="77"/>
      <c r="I421" s="77"/>
      <c r="J421" s="77"/>
      <c r="K421" s="77"/>
      <c r="L421" s="81"/>
      <c r="M421" s="77"/>
      <c r="N421" s="77"/>
      <c r="O421" s="77"/>
      <c r="P421" s="77"/>
      <c r="Q421" s="77"/>
      <c r="R421" s="77"/>
      <c r="S421" s="77"/>
      <c r="T421" s="77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310"/>
      <c r="AG421" s="44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</row>
    <row r="422" spans="1:50" s="45" customFormat="1" ht="79.5" customHeight="1" hidden="1">
      <c r="A422" s="113"/>
      <c r="B422" s="68"/>
      <c r="C422" s="206"/>
      <c r="D422" s="78"/>
      <c r="E422" s="77"/>
      <c r="F422" s="81"/>
      <c r="G422" s="81"/>
      <c r="H422" s="77"/>
      <c r="I422" s="77"/>
      <c r="J422" s="77"/>
      <c r="K422" s="77"/>
      <c r="L422" s="81"/>
      <c r="M422" s="77"/>
      <c r="N422" s="77"/>
      <c r="O422" s="77"/>
      <c r="P422" s="77"/>
      <c r="Q422" s="77"/>
      <c r="R422" s="77"/>
      <c r="S422" s="77"/>
      <c r="T422" s="77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59"/>
      <c r="AG422" s="44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</row>
    <row r="423" spans="1:50" s="45" customFormat="1" ht="54.75" customHeight="1" hidden="1">
      <c r="A423" s="148"/>
      <c r="B423" s="131"/>
      <c r="C423" s="176"/>
      <c r="D423" s="78"/>
      <c r="E423" s="77"/>
      <c r="F423" s="81"/>
      <c r="G423" s="81"/>
      <c r="H423" s="77"/>
      <c r="I423" s="77"/>
      <c r="J423" s="77"/>
      <c r="K423" s="77"/>
      <c r="L423" s="81"/>
      <c r="M423" s="77"/>
      <c r="N423" s="77"/>
      <c r="O423" s="77"/>
      <c r="P423" s="77"/>
      <c r="Q423" s="77"/>
      <c r="R423" s="77"/>
      <c r="S423" s="77"/>
      <c r="T423" s="77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59"/>
      <c r="AG423" s="44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</row>
    <row r="424" spans="1:50" s="45" customFormat="1" ht="79.5" customHeight="1" hidden="1">
      <c r="A424" s="148"/>
      <c r="B424" s="154"/>
      <c r="C424" s="176"/>
      <c r="D424" s="78"/>
      <c r="E424" s="77"/>
      <c r="F424" s="81"/>
      <c r="G424" s="81"/>
      <c r="H424" s="77"/>
      <c r="I424" s="77"/>
      <c r="J424" s="77"/>
      <c r="K424" s="77"/>
      <c r="L424" s="81"/>
      <c r="M424" s="77"/>
      <c r="N424" s="77"/>
      <c r="O424" s="77"/>
      <c r="P424" s="77"/>
      <c r="Q424" s="77"/>
      <c r="R424" s="77"/>
      <c r="S424" s="77"/>
      <c r="T424" s="77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78"/>
      <c r="AG424" s="44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</row>
    <row r="425" spans="1:50" s="45" customFormat="1" ht="49.5" customHeight="1" hidden="1">
      <c r="A425" s="114"/>
      <c r="B425" s="151"/>
      <c r="C425" s="146"/>
      <c r="D425" s="78"/>
      <c r="E425" s="77"/>
      <c r="F425" s="81"/>
      <c r="G425" s="81"/>
      <c r="H425" s="77"/>
      <c r="I425" s="77"/>
      <c r="J425" s="77"/>
      <c r="K425" s="77"/>
      <c r="L425" s="81"/>
      <c r="M425" s="77"/>
      <c r="N425" s="77"/>
      <c r="O425" s="77"/>
      <c r="P425" s="77"/>
      <c r="Q425" s="77"/>
      <c r="R425" s="77"/>
      <c r="S425" s="77"/>
      <c r="T425" s="77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78"/>
      <c r="AG425" s="44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</row>
    <row r="426" spans="1:50" s="45" customFormat="1" ht="72.75" customHeight="1" hidden="1">
      <c r="A426" s="113"/>
      <c r="B426" s="68"/>
      <c r="C426" s="387"/>
      <c r="D426" s="78"/>
      <c r="E426" s="77"/>
      <c r="F426" s="81"/>
      <c r="G426" s="81"/>
      <c r="H426" s="77"/>
      <c r="I426" s="77"/>
      <c r="J426" s="77"/>
      <c r="K426" s="77"/>
      <c r="L426" s="81"/>
      <c r="M426" s="77"/>
      <c r="N426" s="77"/>
      <c r="O426" s="77"/>
      <c r="P426" s="77"/>
      <c r="Q426" s="77"/>
      <c r="R426" s="77"/>
      <c r="S426" s="77"/>
      <c r="T426" s="77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78"/>
      <c r="AG426" s="44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</row>
    <row r="427" spans="1:50" s="45" customFormat="1" ht="48.75" customHeight="1" hidden="1">
      <c r="A427" s="114"/>
      <c r="B427" s="151"/>
      <c r="C427" s="365"/>
      <c r="D427" s="78"/>
      <c r="E427" s="77"/>
      <c r="F427" s="81"/>
      <c r="G427" s="81"/>
      <c r="H427" s="77"/>
      <c r="I427" s="77"/>
      <c r="J427" s="77"/>
      <c r="K427" s="77"/>
      <c r="L427" s="81"/>
      <c r="M427" s="77"/>
      <c r="N427" s="77"/>
      <c r="O427" s="77"/>
      <c r="P427" s="77"/>
      <c r="Q427" s="77"/>
      <c r="R427" s="77"/>
      <c r="S427" s="77"/>
      <c r="T427" s="77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78"/>
      <c r="AG427" s="44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</row>
    <row r="428" spans="1:50" s="45" customFormat="1" ht="57.75" customHeight="1" hidden="1">
      <c r="A428" s="114"/>
      <c r="B428" s="151"/>
      <c r="C428" s="207"/>
      <c r="D428" s="78"/>
      <c r="E428" s="77"/>
      <c r="F428" s="81"/>
      <c r="G428" s="81"/>
      <c r="H428" s="77"/>
      <c r="I428" s="77"/>
      <c r="J428" s="77"/>
      <c r="K428" s="77"/>
      <c r="L428" s="81"/>
      <c r="M428" s="77"/>
      <c r="N428" s="77"/>
      <c r="O428" s="77"/>
      <c r="P428" s="77"/>
      <c r="Q428" s="77"/>
      <c r="R428" s="77"/>
      <c r="S428" s="77"/>
      <c r="T428" s="77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78"/>
      <c r="AG428" s="44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</row>
    <row r="429" spans="1:50" s="45" customFormat="1" ht="63.75" customHeight="1" hidden="1">
      <c r="A429" s="111"/>
      <c r="B429" s="63"/>
      <c r="C429" s="133"/>
      <c r="D429" s="78"/>
      <c r="E429" s="77"/>
      <c r="F429" s="81"/>
      <c r="G429" s="81"/>
      <c r="H429" s="77"/>
      <c r="I429" s="77"/>
      <c r="J429" s="77"/>
      <c r="K429" s="77"/>
      <c r="L429" s="81"/>
      <c r="M429" s="77"/>
      <c r="N429" s="77"/>
      <c r="O429" s="77"/>
      <c r="P429" s="77"/>
      <c r="Q429" s="77"/>
      <c r="R429" s="77"/>
      <c r="S429" s="77"/>
      <c r="T429" s="77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78"/>
      <c r="AG429" s="44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</row>
    <row r="430" spans="1:50" s="45" customFormat="1" ht="74.25" customHeight="1" hidden="1">
      <c r="A430" s="111"/>
      <c r="B430" s="63"/>
      <c r="C430" s="133"/>
      <c r="D430" s="78"/>
      <c r="E430" s="77"/>
      <c r="F430" s="81"/>
      <c r="G430" s="81"/>
      <c r="H430" s="77"/>
      <c r="I430" s="77"/>
      <c r="J430" s="77"/>
      <c r="K430" s="77"/>
      <c r="L430" s="81"/>
      <c r="M430" s="77"/>
      <c r="N430" s="77"/>
      <c r="O430" s="77"/>
      <c r="P430" s="77"/>
      <c r="Q430" s="77"/>
      <c r="R430" s="77"/>
      <c r="S430" s="77"/>
      <c r="T430" s="77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78"/>
      <c r="AG430" s="44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</row>
    <row r="431" spans="1:50" s="45" customFormat="1" ht="55.5" customHeight="1" hidden="1">
      <c r="A431" s="113"/>
      <c r="B431" s="68"/>
      <c r="C431" s="132"/>
      <c r="D431" s="78"/>
      <c r="E431" s="77"/>
      <c r="F431" s="81"/>
      <c r="G431" s="81"/>
      <c r="H431" s="77"/>
      <c r="I431" s="77"/>
      <c r="J431" s="77"/>
      <c r="K431" s="77"/>
      <c r="L431" s="81"/>
      <c r="M431" s="77"/>
      <c r="N431" s="77"/>
      <c r="O431" s="77"/>
      <c r="P431" s="77"/>
      <c r="Q431" s="77"/>
      <c r="R431" s="77"/>
      <c r="S431" s="77"/>
      <c r="T431" s="77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78"/>
      <c r="AG431" s="44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</row>
    <row r="432" spans="1:50" s="45" customFormat="1" ht="54.75" customHeight="1" hidden="1">
      <c r="A432" s="148"/>
      <c r="B432" s="131"/>
      <c r="C432" s="176"/>
      <c r="D432" s="78"/>
      <c r="E432" s="77"/>
      <c r="F432" s="81"/>
      <c r="G432" s="81"/>
      <c r="H432" s="77"/>
      <c r="I432" s="77"/>
      <c r="J432" s="77"/>
      <c r="K432" s="77"/>
      <c r="L432" s="81"/>
      <c r="M432" s="77"/>
      <c r="N432" s="77"/>
      <c r="O432" s="77"/>
      <c r="P432" s="77"/>
      <c r="Q432" s="77"/>
      <c r="R432" s="77"/>
      <c r="S432" s="77"/>
      <c r="T432" s="77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78"/>
      <c r="AG432" s="44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</row>
    <row r="433" spans="1:50" s="45" customFormat="1" ht="65.25" customHeight="1" hidden="1">
      <c r="A433" s="114"/>
      <c r="B433" s="74"/>
      <c r="C433" s="146"/>
      <c r="D433" s="78"/>
      <c r="E433" s="77"/>
      <c r="F433" s="81"/>
      <c r="G433" s="81"/>
      <c r="H433" s="77"/>
      <c r="I433" s="77"/>
      <c r="J433" s="77"/>
      <c r="K433" s="77"/>
      <c r="L433" s="81"/>
      <c r="M433" s="77"/>
      <c r="N433" s="77"/>
      <c r="O433" s="77"/>
      <c r="P433" s="77"/>
      <c r="Q433" s="77"/>
      <c r="R433" s="77"/>
      <c r="S433" s="77"/>
      <c r="T433" s="77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78"/>
      <c r="AG433" s="44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</row>
    <row r="434" spans="1:50" s="45" customFormat="1" ht="47.25" customHeight="1" hidden="1">
      <c r="A434" s="111"/>
      <c r="B434" s="63"/>
      <c r="C434" s="133"/>
      <c r="D434" s="78"/>
      <c r="E434" s="77"/>
      <c r="F434" s="81"/>
      <c r="G434" s="81"/>
      <c r="H434" s="77"/>
      <c r="I434" s="77"/>
      <c r="J434" s="77"/>
      <c r="K434" s="77"/>
      <c r="L434" s="81"/>
      <c r="M434" s="77"/>
      <c r="N434" s="77"/>
      <c r="O434" s="77"/>
      <c r="P434" s="77"/>
      <c r="Q434" s="77"/>
      <c r="R434" s="77"/>
      <c r="S434" s="77"/>
      <c r="T434" s="77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73"/>
      <c r="AG434" s="44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</row>
    <row r="435" spans="1:50" s="45" customFormat="1" ht="71.25" customHeight="1" hidden="1">
      <c r="A435" s="113"/>
      <c r="B435" s="303"/>
      <c r="C435" s="316"/>
      <c r="D435" s="78"/>
      <c r="E435" s="77"/>
      <c r="F435" s="81"/>
      <c r="G435" s="81"/>
      <c r="H435" s="77"/>
      <c r="I435" s="77"/>
      <c r="J435" s="77"/>
      <c r="K435" s="77"/>
      <c r="L435" s="81"/>
      <c r="M435" s="77"/>
      <c r="N435" s="77"/>
      <c r="O435" s="77"/>
      <c r="P435" s="77"/>
      <c r="Q435" s="77"/>
      <c r="R435" s="77"/>
      <c r="S435" s="77"/>
      <c r="T435" s="77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78"/>
      <c r="AG435" s="44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</row>
    <row r="436" spans="1:50" s="45" customFormat="1" ht="30" customHeight="1" hidden="1">
      <c r="A436" s="326"/>
      <c r="B436" s="307"/>
      <c r="C436" s="317"/>
      <c r="D436" s="78"/>
      <c r="E436" s="77"/>
      <c r="F436" s="81"/>
      <c r="G436" s="81"/>
      <c r="H436" s="77"/>
      <c r="I436" s="77"/>
      <c r="J436" s="77"/>
      <c r="K436" s="77"/>
      <c r="L436" s="81"/>
      <c r="M436" s="77"/>
      <c r="N436" s="77"/>
      <c r="O436" s="77"/>
      <c r="P436" s="77"/>
      <c r="Q436" s="77"/>
      <c r="R436" s="77"/>
      <c r="S436" s="77"/>
      <c r="T436" s="77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298"/>
      <c r="AG436" s="44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</row>
    <row r="437" spans="1:50" s="45" customFormat="1" ht="39" customHeight="1" hidden="1">
      <c r="A437" s="326"/>
      <c r="B437" s="307"/>
      <c r="C437" s="317"/>
      <c r="D437" s="130"/>
      <c r="E437" s="77"/>
      <c r="F437" s="81"/>
      <c r="G437" s="81"/>
      <c r="H437" s="77"/>
      <c r="I437" s="77"/>
      <c r="J437" s="77"/>
      <c r="K437" s="77"/>
      <c r="L437" s="81"/>
      <c r="M437" s="77"/>
      <c r="N437" s="77"/>
      <c r="O437" s="77"/>
      <c r="P437" s="77"/>
      <c r="Q437" s="77"/>
      <c r="R437" s="77"/>
      <c r="S437" s="77"/>
      <c r="T437" s="77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299"/>
      <c r="AG437" s="44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</row>
    <row r="438" spans="1:50" s="45" customFormat="1" ht="23.25" customHeight="1" hidden="1">
      <c r="A438" s="326"/>
      <c r="B438" s="307"/>
      <c r="C438" s="317"/>
      <c r="D438" s="130"/>
      <c r="E438" s="77"/>
      <c r="F438" s="81"/>
      <c r="G438" s="81"/>
      <c r="H438" s="77"/>
      <c r="I438" s="77"/>
      <c r="J438" s="77"/>
      <c r="K438" s="77"/>
      <c r="L438" s="81"/>
      <c r="M438" s="77"/>
      <c r="N438" s="77"/>
      <c r="O438" s="77"/>
      <c r="P438" s="77"/>
      <c r="Q438" s="77"/>
      <c r="R438" s="77"/>
      <c r="S438" s="77"/>
      <c r="T438" s="77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77"/>
      <c r="AF438" s="78"/>
      <c r="AG438" s="44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</row>
    <row r="439" spans="1:50" s="45" customFormat="1" ht="24" customHeight="1" hidden="1">
      <c r="A439" s="326"/>
      <c r="B439" s="307"/>
      <c r="C439" s="317"/>
      <c r="D439" s="130"/>
      <c r="E439" s="77"/>
      <c r="F439" s="81"/>
      <c r="G439" s="81"/>
      <c r="H439" s="77"/>
      <c r="I439" s="77"/>
      <c r="J439" s="77"/>
      <c r="K439" s="77"/>
      <c r="L439" s="81"/>
      <c r="M439" s="77"/>
      <c r="N439" s="77"/>
      <c r="O439" s="77"/>
      <c r="P439" s="77"/>
      <c r="Q439" s="77"/>
      <c r="R439" s="77"/>
      <c r="S439" s="77"/>
      <c r="T439" s="77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77"/>
      <c r="AF439" s="78"/>
      <c r="AG439" s="44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</row>
    <row r="440" spans="1:50" s="45" customFormat="1" ht="24.75" customHeight="1" hidden="1">
      <c r="A440" s="148"/>
      <c r="B440" s="154"/>
      <c r="C440" s="176"/>
      <c r="D440" s="78"/>
      <c r="E440" s="77"/>
      <c r="F440" s="81"/>
      <c r="G440" s="81"/>
      <c r="H440" s="77"/>
      <c r="I440" s="77"/>
      <c r="J440" s="77"/>
      <c r="K440" s="77"/>
      <c r="L440" s="81"/>
      <c r="M440" s="77"/>
      <c r="N440" s="77"/>
      <c r="O440" s="77"/>
      <c r="P440" s="77"/>
      <c r="Q440" s="77"/>
      <c r="R440" s="77"/>
      <c r="S440" s="77"/>
      <c r="T440" s="77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78"/>
      <c r="AG440" s="44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</row>
    <row r="441" spans="1:50" s="45" customFormat="1" ht="77.25" customHeight="1" hidden="1">
      <c r="A441" s="148"/>
      <c r="B441" s="154"/>
      <c r="C441" s="176"/>
      <c r="D441" s="78"/>
      <c r="E441" s="77"/>
      <c r="F441" s="81"/>
      <c r="G441" s="81"/>
      <c r="H441" s="77"/>
      <c r="I441" s="77"/>
      <c r="J441" s="77"/>
      <c r="K441" s="77"/>
      <c r="L441" s="81"/>
      <c r="M441" s="77"/>
      <c r="N441" s="77"/>
      <c r="O441" s="77"/>
      <c r="P441" s="77"/>
      <c r="Q441" s="77"/>
      <c r="R441" s="77"/>
      <c r="S441" s="77"/>
      <c r="T441" s="77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78"/>
      <c r="AG441" s="44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</row>
    <row r="442" spans="1:50" s="45" customFormat="1" ht="82.5" customHeight="1" hidden="1">
      <c r="A442" s="114"/>
      <c r="B442" s="151"/>
      <c r="C442" s="146"/>
      <c r="D442" s="78"/>
      <c r="E442" s="77"/>
      <c r="F442" s="81"/>
      <c r="G442" s="81"/>
      <c r="H442" s="77"/>
      <c r="I442" s="77"/>
      <c r="J442" s="77"/>
      <c r="K442" s="77"/>
      <c r="L442" s="81"/>
      <c r="M442" s="77"/>
      <c r="N442" s="77"/>
      <c r="O442" s="77"/>
      <c r="P442" s="77"/>
      <c r="Q442" s="77"/>
      <c r="R442" s="77"/>
      <c r="S442" s="77"/>
      <c r="T442" s="77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78"/>
      <c r="AG442" s="44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</row>
    <row r="443" spans="1:50" s="45" customFormat="1" ht="51" customHeight="1" hidden="1">
      <c r="A443" s="111"/>
      <c r="B443" s="76"/>
      <c r="C443" s="133"/>
      <c r="D443" s="64"/>
      <c r="E443" s="77"/>
      <c r="F443" s="81"/>
      <c r="G443" s="81"/>
      <c r="H443" s="77"/>
      <c r="I443" s="77"/>
      <c r="J443" s="77"/>
      <c r="K443" s="77"/>
      <c r="L443" s="81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8"/>
      <c r="AG443" s="44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</row>
    <row r="444" spans="1:50" s="45" customFormat="1" ht="55.5" customHeight="1" hidden="1">
      <c r="A444" s="111"/>
      <c r="B444" s="76"/>
      <c r="C444" s="133"/>
      <c r="D444" s="64"/>
      <c r="E444" s="77"/>
      <c r="F444" s="81"/>
      <c r="G444" s="81"/>
      <c r="H444" s="77"/>
      <c r="I444" s="77"/>
      <c r="J444" s="77"/>
      <c r="K444" s="77"/>
      <c r="L444" s="81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67"/>
      <c r="AG444" s="44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</row>
    <row r="445" spans="1:50" s="45" customFormat="1" ht="65.25" customHeight="1" hidden="1">
      <c r="A445" s="111"/>
      <c r="B445" s="76"/>
      <c r="C445" s="133"/>
      <c r="D445" s="64"/>
      <c r="E445" s="77"/>
      <c r="F445" s="81"/>
      <c r="G445" s="81"/>
      <c r="H445" s="77"/>
      <c r="I445" s="77"/>
      <c r="J445" s="77"/>
      <c r="K445" s="77"/>
      <c r="L445" s="81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67"/>
      <c r="AG445" s="44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</row>
    <row r="446" spans="1:50" ht="59.25" customHeight="1" hidden="1">
      <c r="A446" s="113"/>
      <c r="B446" s="76"/>
      <c r="C446" s="133"/>
      <c r="D446" s="91"/>
      <c r="E446" s="77"/>
      <c r="F446" s="81"/>
      <c r="G446" s="81"/>
      <c r="H446" s="77"/>
      <c r="I446" s="77"/>
      <c r="J446" s="77"/>
      <c r="K446" s="77"/>
      <c r="L446" s="81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8"/>
      <c r="AG446" s="27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</row>
    <row r="447" spans="1:50" ht="43.5" customHeight="1" hidden="1">
      <c r="A447" s="113"/>
      <c r="B447" s="321"/>
      <c r="C447" s="132"/>
      <c r="D447" s="91"/>
      <c r="E447" s="77"/>
      <c r="F447" s="81"/>
      <c r="G447" s="81"/>
      <c r="H447" s="77"/>
      <c r="I447" s="77"/>
      <c r="J447" s="77"/>
      <c r="K447" s="77"/>
      <c r="L447" s="81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8"/>
      <c r="AG447" s="27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</row>
    <row r="448" spans="1:50" ht="107.25" customHeight="1" hidden="1">
      <c r="A448" s="148"/>
      <c r="B448" s="317"/>
      <c r="C448" s="176"/>
      <c r="D448" s="91"/>
      <c r="E448" s="77"/>
      <c r="F448" s="81"/>
      <c r="G448" s="81"/>
      <c r="H448" s="77"/>
      <c r="I448" s="77"/>
      <c r="J448" s="77"/>
      <c r="K448" s="77"/>
      <c r="L448" s="81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8"/>
      <c r="AG448" s="27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</row>
    <row r="449" spans="1:50" ht="62.25" customHeight="1" hidden="1">
      <c r="A449" s="114"/>
      <c r="B449" s="151"/>
      <c r="C449" s="146"/>
      <c r="D449" s="91"/>
      <c r="E449" s="77"/>
      <c r="F449" s="81"/>
      <c r="G449" s="81"/>
      <c r="H449" s="77"/>
      <c r="I449" s="77"/>
      <c r="J449" s="77"/>
      <c r="K449" s="77"/>
      <c r="L449" s="81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8"/>
      <c r="AG449" s="27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</row>
    <row r="450" spans="1:50" ht="66.75" customHeight="1" hidden="1">
      <c r="A450" s="113"/>
      <c r="B450" s="321"/>
      <c r="C450" s="132"/>
      <c r="D450" s="91"/>
      <c r="E450" s="77"/>
      <c r="F450" s="81"/>
      <c r="G450" s="81"/>
      <c r="H450" s="77"/>
      <c r="I450" s="77"/>
      <c r="J450" s="77"/>
      <c r="K450" s="77"/>
      <c r="L450" s="81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8"/>
      <c r="AG450" s="27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</row>
    <row r="451" spans="1:50" ht="49.5" customHeight="1" hidden="1">
      <c r="A451" s="148"/>
      <c r="B451" s="317"/>
      <c r="C451" s="176"/>
      <c r="D451" s="91"/>
      <c r="E451" s="77"/>
      <c r="F451" s="81"/>
      <c r="G451" s="81"/>
      <c r="H451" s="77"/>
      <c r="I451" s="77"/>
      <c r="J451" s="77"/>
      <c r="K451" s="77"/>
      <c r="L451" s="81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8"/>
      <c r="AG451" s="27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</row>
    <row r="452" spans="1:50" ht="66.75" customHeight="1" hidden="1">
      <c r="A452" s="165"/>
      <c r="B452" s="317"/>
      <c r="C452" s="176"/>
      <c r="D452" s="91"/>
      <c r="E452" s="77"/>
      <c r="F452" s="81"/>
      <c r="G452" s="81"/>
      <c r="H452" s="77"/>
      <c r="I452" s="77"/>
      <c r="J452" s="77"/>
      <c r="K452" s="77"/>
      <c r="L452" s="81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8"/>
      <c r="AG452" s="27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</row>
    <row r="453" spans="1:50" ht="59.25" customHeight="1" hidden="1">
      <c r="A453" s="114"/>
      <c r="B453" s="176"/>
      <c r="C453" s="146"/>
      <c r="D453" s="91"/>
      <c r="E453" s="77"/>
      <c r="F453" s="81"/>
      <c r="G453" s="81"/>
      <c r="H453" s="77"/>
      <c r="I453" s="77"/>
      <c r="J453" s="77"/>
      <c r="K453" s="77"/>
      <c r="L453" s="81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8"/>
      <c r="AG453" s="27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</row>
    <row r="454" spans="1:50" ht="132.75" customHeight="1" hidden="1">
      <c r="A454" s="111"/>
      <c r="B454" s="133"/>
      <c r="C454" s="133"/>
      <c r="D454" s="91"/>
      <c r="E454" s="77"/>
      <c r="F454" s="81"/>
      <c r="G454" s="81"/>
      <c r="H454" s="77"/>
      <c r="I454" s="77"/>
      <c r="J454" s="77"/>
      <c r="K454" s="77"/>
      <c r="L454" s="81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8"/>
      <c r="AG454" s="40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</row>
    <row r="455" spans="1:50" ht="114" customHeight="1" hidden="1">
      <c r="A455" s="111"/>
      <c r="B455" s="133"/>
      <c r="C455" s="133"/>
      <c r="D455" s="91"/>
      <c r="E455" s="81"/>
      <c r="F455" s="81"/>
      <c r="G455" s="81"/>
      <c r="H455" s="77"/>
      <c r="I455" s="77"/>
      <c r="J455" s="77"/>
      <c r="K455" s="77"/>
      <c r="L455" s="81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8"/>
      <c r="AG455" s="40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</row>
    <row r="456" spans="1:50" ht="37.5" customHeight="1" hidden="1">
      <c r="A456" s="113"/>
      <c r="B456" s="132"/>
      <c r="C456" s="132"/>
      <c r="D456" s="91"/>
      <c r="E456" s="81"/>
      <c r="F456" s="81"/>
      <c r="G456" s="81"/>
      <c r="H456" s="77"/>
      <c r="I456" s="77"/>
      <c r="J456" s="77"/>
      <c r="K456" s="77"/>
      <c r="L456" s="81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8"/>
      <c r="AG456" s="40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</row>
    <row r="457" spans="1:50" ht="28.5" customHeight="1" hidden="1">
      <c r="A457" s="148"/>
      <c r="B457" s="176"/>
      <c r="C457" s="176"/>
      <c r="D457" s="91"/>
      <c r="E457" s="77"/>
      <c r="F457" s="81"/>
      <c r="G457" s="81"/>
      <c r="H457" s="77"/>
      <c r="I457" s="77"/>
      <c r="J457" s="77"/>
      <c r="K457" s="77"/>
      <c r="L457" s="81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8"/>
      <c r="AG457" s="40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</row>
    <row r="458" spans="1:50" ht="27" customHeight="1" hidden="1">
      <c r="A458" s="148"/>
      <c r="B458" s="176"/>
      <c r="C458" s="176"/>
      <c r="D458" s="91"/>
      <c r="E458" s="77"/>
      <c r="F458" s="81"/>
      <c r="G458" s="81"/>
      <c r="H458" s="77"/>
      <c r="I458" s="77"/>
      <c r="J458" s="77"/>
      <c r="K458" s="77"/>
      <c r="L458" s="81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8"/>
      <c r="AG458" s="40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</row>
    <row r="459" spans="1:50" ht="28.5" customHeight="1" hidden="1">
      <c r="A459" s="148"/>
      <c r="B459" s="176"/>
      <c r="C459" s="176"/>
      <c r="D459" s="91"/>
      <c r="E459" s="77"/>
      <c r="F459" s="81"/>
      <c r="G459" s="81"/>
      <c r="H459" s="77"/>
      <c r="I459" s="77"/>
      <c r="J459" s="77"/>
      <c r="K459" s="77"/>
      <c r="L459" s="81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134"/>
      <c r="AG459" s="40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</row>
    <row r="460" spans="1:50" ht="24.75" customHeight="1" hidden="1">
      <c r="A460" s="148"/>
      <c r="B460" s="154"/>
      <c r="C460" s="176"/>
      <c r="D460" s="91"/>
      <c r="E460" s="77"/>
      <c r="F460" s="81"/>
      <c r="G460" s="81"/>
      <c r="H460" s="77"/>
      <c r="I460" s="77"/>
      <c r="J460" s="77"/>
      <c r="K460" s="77"/>
      <c r="L460" s="81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8"/>
      <c r="AG460" s="40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</row>
    <row r="461" spans="1:50" ht="30" customHeight="1" hidden="1">
      <c r="A461" s="148"/>
      <c r="B461" s="154"/>
      <c r="C461" s="176"/>
      <c r="D461" s="91"/>
      <c r="E461" s="77"/>
      <c r="F461" s="81"/>
      <c r="G461" s="81"/>
      <c r="H461" s="77"/>
      <c r="I461" s="77"/>
      <c r="J461" s="77"/>
      <c r="K461" s="77"/>
      <c r="L461" s="81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8"/>
      <c r="AG461" s="40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</row>
    <row r="462" spans="1:50" ht="51" customHeight="1" hidden="1">
      <c r="A462" s="114"/>
      <c r="B462" s="146"/>
      <c r="C462" s="146"/>
      <c r="D462" s="91"/>
      <c r="E462" s="77"/>
      <c r="F462" s="81"/>
      <c r="G462" s="81"/>
      <c r="H462" s="77"/>
      <c r="I462" s="77"/>
      <c r="J462" s="77"/>
      <c r="K462" s="77"/>
      <c r="L462" s="81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8"/>
      <c r="AG462" s="40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</row>
    <row r="463" spans="1:50" ht="56.25" customHeight="1" hidden="1">
      <c r="A463" s="111"/>
      <c r="B463" s="133"/>
      <c r="C463" s="133"/>
      <c r="D463" s="91"/>
      <c r="E463" s="77"/>
      <c r="F463" s="81"/>
      <c r="G463" s="81"/>
      <c r="H463" s="77"/>
      <c r="I463" s="77"/>
      <c r="J463" s="77"/>
      <c r="K463" s="77"/>
      <c r="L463" s="81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3"/>
      <c r="AG463" s="40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</row>
    <row r="464" spans="1:50" ht="46.5" customHeight="1" hidden="1">
      <c r="A464" s="111"/>
      <c r="B464" s="133"/>
      <c r="C464" s="133"/>
      <c r="D464" s="91"/>
      <c r="E464" s="77"/>
      <c r="F464" s="81"/>
      <c r="G464" s="81"/>
      <c r="H464" s="77"/>
      <c r="I464" s="77"/>
      <c r="J464" s="77"/>
      <c r="K464" s="77"/>
      <c r="L464" s="81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8"/>
      <c r="AG464" s="40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</row>
    <row r="465" spans="1:50" ht="47.25" customHeight="1" hidden="1">
      <c r="A465" s="111"/>
      <c r="B465" s="133"/>
      <c r="C465" s="133"/>
      <c r="D465" s="91"/>
      <c r="E465" s="77"/>
      <c r="F465" s="81"/>
      <c r="G465" s="81"/>
      <c r="H465" s="77"/>
      <c r="I465" s="77"/>
      <c r="J465" s="77"/>
      <c r="K465" s="77"/>
      <c r="L465" s="81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8"/>
      <c r="AG465" s="40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</row>
    <row r="466" spans="1:50" ht="75" customHeight="1" hidden="1">
      <c r="A466" s="325"/>
      <c r="B466" s="303"/>
      <c r="C466" s="316"/>
      <c r="D466" s="91"/>
      <c r="E466" s="77"/>
      <c r="F466" s="81"/>
      <c r="G466" s="81"/>
      <c r="H466" s="77"/>
      <c r="I466" s="77"/>
      <c r="J466" s="77"/>
      <c r="K466" s="77"/>
      <c r="L466" s="81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8"/>
      <c r="AG466" s="40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</row>
    <row r="467" spans="1:50" ht="42" customHeight="1" hidden="1">
      <c r="A467" s="304"/>
      <c r="B467" s="307"/>
      <c r="C467" s="330"/>
      <c r="D467" s="91"/>
      <c r="E467" s="77"/>
      <c r="F467" s="81"/>
      <c r="G467" s="81"/>
      <c r="H467" s="77"/>
      <c r="I467" s="77"/>
      <c r="J467" s="77"/>
      <c r="K467" s="77"/>
      <c r="L467" s="81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341"/>
      <c r="AG467" s="40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</row>
    <row r="468" spans="1:50" ht="59.25" customHeight="1" hidden="1">
      <c r="A468" s="305"/>
      <c r="B468" s="320"/>
      <c r="C468" s="365"/>
      <c r="D468" s="91"/>
      <c r="E468" s="77"/>
      <c r="F468" s="81"/>
      <c r="G468" s="81"/>
      <c r="H468" s="77"/>
      <c r="I468" s="77"/>
      <c r="J468" s="77"/>
      <c r="K468" s="77"/>
      <c r="L468" s="81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299"/>
      <c r="AG468" s="40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</row>
    <row r="469" spans="1:50" ht="50.25" customHeight="1" hidden="1">
      <c r="A469" s="111"/>
      <c r="B469" s="63"/>
      <c r="C469" s="133"/>
      <c r="D469" s="91"/>
      <c r="E469" s="77"/>
      <c r="F469" s="81"/>
      <c r="G469" s="81"/>
      <c r="H469" s="77"/>
      <c r="I469" s="77"/>
      <c r="J469" s="77"/>
      <c r="K469" s="77"/>
      <c r="L469" s="81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8"/>
      <c r="AG469" s="40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</row>
    <row r="470" spans="1:50" ht="82.5" customHeight="1" hidden="1">
      <c r="A470" s="113"/>
      <c r="B470" s="132"/>
      <c r="C470" s="132"/>
      <c r="D470" s="91"/>
      <c r="E470" s="77"/>
      <c r="F470" s="81"/>
      <c r="G470" s="81"/>
      <c r="H470" s="77"/>
      <c r="I470" s="77"/>
      <c r="J470" s="77"/>
      <c r="K470" s="77"/>
      <c r="L470" s="81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8"/>
      <c r="AG470" s="40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</row>
    <row r="471" spans="1:50" ht="28.5" customHeight="1" hidden="1">
      <c r="A471" s="148"/>
      <c r="B471" s="176"/>
      <c r="C471" s="176"/>
      <c r="D471" s="91"/>
      <c r="E471" s="77"/>
      <c r="F471" s="81"/>
      <c r="G471" s="81"/>
      <c r="H471" s="77"/>
      <c r="I471" s="77"/>
      <c r="J471" s="77"/>
      <c r="K471" s="77"/>
      <c r="L471" s="81"/>
      <c r="M471" s="77"/>
      <c r="N471" s="77"/>
      <c r="O471" s="77"/>
      <c r="P471" s="77"/>
      <c r="Q471" s="77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77"/>
      <c r="AF471" s="298"/>
      <c r="AG471" s="40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</row>
    <row r="472" spans="1:50" ht="30.75" customHeight="1" hidden="1">
      <c r="A472" s="148"/>
      <c r="B472" s="131"/>
      <c r="C472" s="176"/>
      <c r="D472" s="88"/>
      <c r="E472" s="81"/>
      <c r="F472" s="81"/>
      <c r="G472" s="81"/>
      <c r="H472" s="77"/>
      <c r="I472" s="77"/>
      <c r="J472" s="77"/>
      <c r="K472" s="77"/>
      <c r="L472" s="81"/>
      <c r="M472" s="77"/>
      <c r="N472" s="77"/>
      <c r="O472" s="77"/>
      <c r="P472" s="77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77"/>
      <c r="AF472" s="299"/>
      <c r="AG472" s="40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</row>
    <row r="473" spans="1:50" ht="46.5" customHeight="1" hidden="1">
      <c r="A473" s="148"/>
      <c r="B473" s="131"/>
      <c r="C473" s="176"/>
      <c r="D473" s="88"/>
      <c r="E473" s="81"/>
      <c r="F473" s="81"/>
      <c r="G473" s="81"/>
      <c r="H473" s="77"/>
      <c r="I473" s="77"/>
      <c r="J473" s="77"/>
      <c r="K473" s="77"/>
      <c r="L473" s="81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298"/>
      <c r="AG473" s="40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</row>
    <row r="474" spans="1:50" ht="35.25" customHeight="1" hidden="1">
      <c r="A474" s="148"/>
      <c r="B474" s="131"/>
      <c r="C474" s="176"/>
      <c r="D474" s="127"/>
      <c r="E474" s="81"/>
      <c r="F474" s="81"/>
      <c r="G474" s="81"/>
      <c r="H474" s="77"/>
      <c r="I474" s="77"/>
      <c r="J474" s="77"/>
      <c r="K474" s="77"/>
      <c r="L474" s="81"/>
      <c r="M474" s="77"/>
      <c r="N474" s="77"/>
      <c r="O474" s="93"/>
      <c r="P474" s="77"/>
      <c r="Q474" s="77"/>
      <c r="R474" s="77"/>
      <c r="S474" s="77"/>
      <c r="T474" s="77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299"/>
      <c r="AG474" s="40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</row>
    <row r="475" spans="1:50" ht="79.5" customHeight="1" hidden="1">
      <c r="A475" s="325"/>
      <c r="B475" s="303"/>
      <c r="C475" s="316"/>
      <c r="D475" s="88"/>
      <c r="E475" s="81"/>
      <c r="F475" s="81"/>
      <c r="G475" s="81"/>
      <c r="H475" s="77"/>
      <c r="I475" s="77"/>
      <c r="J475" s="77"/>
      <c r="K475" s="77"/>
      <c r="L475" s="81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8"/>
      <c r="AG475" s="40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</row>
    <row r="476" spans="1:50" ht="30" customHeight="1" hidden="1">
      <c r="A476" s="304"/>
      <c r="B476" s="304"/>
      <c r="C476" s="304"/>
      <c r="D476" s="88"/>
      <c r="E476" s="81"/>
      <c r="F476" s="81"/>
      <c r="G476" s="81"/>
      <c r="H476" s="77"/>
      <c r="I476" s="77"/>
      <c r="J476" s="77"/>
      <c r="K476" s="77"/>
      <c r="L476" s="81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298"/>
      <c r="AG476" s="40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</row>
    <row r="477" spans="1:50" ht="31.5" customHeight="1" hidden="1">
      <c r="A477" s="304"/>
      <c r="B477" s="304"/>
      <c r="C477" s="304"/>
      <c r="D477" s="91"/>
      <c r="E477" s="77"/>
      <c r="F477" s="81"/>
      <c r="G477" s="81"/>
      <c r="H477" s="77"/>
      <c r="I477" s="77"/>
      <c r="J477" s="77"/>
      <c r="K477" s="77"/>
      <c r="L477" s="81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299"/>
      <c r="AG477" s="40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</row>
    <row r="478" spans="1:50" ht="89.25" customHeight="1" hidden="1">
      <c r="A478" s="304"/>
      <c r="B478" s="304"/>
      <c r="C478" s="304"/>
      <c r="D478" s="91"/>
      <c r="E478" s="77"/>
      <c r="F478" s="81"/>
      <c r="G478" s="81"/>
      <c r="H478" s="77"/>
      <c r="I478" s="77"/>
      <c r="J478" s="77"/>
      <c r="K478" s="77"/>
      <c r="L478" s="81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8"/>
      <c r="AG478" s="27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</row>
    <row r="479" spans="1:50" ht="48" customHeight="1" hidden="1">
      <c r="A479" s="304"/>
      <c r="B479" s="304"/>
      <c r="C479" s="304"/>
      <c r="D479" s="91"/>
      <c r="E479" s="77"/>
      <c r="F479" s="81"/>
      <c r="G479" s="81"/>
      <c r="H479" s="77"/>
      <c r="I479" s="77"/>
      <c r="J479" s="77"/>
      <c r="K479" s="77"/>
      <c r="L479" s="81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8"/>
      <c r="AG479" s="27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</row>
    <row r="480" spans="1:50" ht="90.75" customHeight="1" hidden="1">
      <c r="A480" s="304"/>
      <c r="B480" s="304"/>
      <c r="C480" s="304"/>
      <c r="D480" s="91"/>
      <c r="E480" s="77"/>
      <c r="F480" s="81"/>
      <c r="G480" s="81"/>
      <c r="H480" s="77"/>
      <c r="I480" s="77"/>
      <c r="J480" s="77"/>
      <c r="K480" s="77"/>
      <c r="L480" s="81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8"/>
      <c r="AG480" s="27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</row>
    <row r="481" spans="1:50" ht="46.5" customHeight="1" hidden="1">
      <c r="A481" s="304"/>
      <c r="B481" s="304"/>
      <c r="C481" s="304"/>
      <c r="D481" s="91"/>
      <c r="E481" s="77"/>
      <c r="F481" s="81"/>
      <c r="G481" s="81"/>
      <c r="H481" s="77"/>
      <c r="I481" s="77"/>
      <c r="J481" s="77"/>
      <c r="K481" s="77"/>
      <c r="L481" s="81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8"/>
      <c r="AG481" s="27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</row>
    <row r="482" spans="1:50" ht="28.5" customHeight="1" hidden="1">
      <c r="A482" s="304"/>
      <c r="B482" s="304"/>
      <c r="C482" s="304"/>
      <c r="D482" s="91"/>
      <c r="E482" s="77"/>
      <c r="F482" s="81"/>
      <c r="G482" s="81"/>
      <c r="H482" s="77"/>
      <c r="I482" s="77"/>
      <c r="J482" s="77"/>
      <c r="K482" s="77"/>
      <c r="L482" s="81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298"/>
      <c r="AG482" s="27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</row>
    <row r="483" spans="1:50" ht="56.25" customHeight="1" hidden="1">
      <c r="A483" s="305"/>
      <c r="B483" s="305"/>
      <c r="C483" s="305"/>
      <c r="D483" s="91"/>
      <c r="E483" s="77"/>
      <c r="F483" s="81"/>
      <c r="G483" s="81"/>
      <c r="H483" s="77"/>
      <c r="I483" s="77"/>
      <c r="J483" s="77"/>
      <c r="K483" s="77"/>
      <c r="L483" s="81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299"/>
      <c r="AG483" s="27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</row>
    <row r="484" spans="1:50" ht="64.5" customHeight="1" hidden="1">
      <c r="A484" s="111"/>
      <c r="B484" s="169"/>
      <c r="C484" s="169"/>
      <c r="D484" s="91"/>
      <c r="E484" s="77"/>
      <c r="F484" s="81"/>
      <c r="G484" s="81"/>
      <c r="H484" s="77"/>
      <c r="I484" s="77"/>
      <c r="J484" s="77"/>
      <c r="K484" s="77"/>
      <c r="L484" s="81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8"/>
      <c r="AG484" s="27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</row>
    <row r="485" spans="1:50" ht="42.75" customHeight="1" hidden="1">
      <c r="A485" s="111"/>
      <c r="B485" s="169"/>
      <c r="C485" s="169"/>
      <c r="D485" s="91"/>
      <c r="E485" s="77"/>
      <c r="F485" s="81"/>
      <c r="G485" s="81"/>
      <c r="H485" s="77"/>
      <c r="I485" s="77"/>
      <c r="J485" s="77"/>
      <c r="K485" s="77"/>
      <c r="L485" s="81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8"/>
      <c r="AG485" s="27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</row>
    <row r="486" spans="1:50" ht="48" customHeight="1" hidden="1">
      <c r="A486" s="113"/>
      <c r="B486" s="174"/>
      <c r="C486" s="174"/>
      <c r="D486" s="91"/>
      <c r="E486" s="77"/>
      <c r="F486" s="81"/>
      <c r="G486" s="81"/>
      <c r="H486" s="77"/>
      <c r="I486" s="77"/>
      <c r="J486" s="77"/>
      <c r="K486" s="77"/>
      <c r="L486" s="81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298"/>
      <c r="AG486" s="27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</row>
    <row r="487" spans="1:50" ht="66.75" customHeight="1" hidden="1">
      <c r="A487" s="326"/>
      <c r="B487" s="328"/>
      <c r="C487" s="328"/>
      <c r="D487" s="91"/>
      <c r="E487" s="77"/>
      <c r="F487" s="81"/>
      <c r="G487" s="81"/>
      <c r="H487" s="77"/>
      <c r="I487" s="77"/>
      <c r="J487" s="77"/>
      <c r="K487" s="77"/>
      <c r="L487" s="81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314"/>
      <c r="AG487" s="27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</row>
    <row r="488" spans="1:50" ht="46.5" customHeight="1" hidden="1">
      <c r="A488" s="326"/>
      <c r="B488" s="328"/>
      <c r="C488" s="328"/>
      <c r="D488" s="91"/>
      <c r="E488" s="77"/>
      <c r="F488" s="81"/>
      <c r="G488" s="81"/>
      <c r="H488" s="77"/>
      <c r="I488" s="77"/>
      <c r="J488" s="77"/>
      <c r="K488" s="77"/>
      <c r="L488" s="81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314"/>
      <c r="AG488" s="27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</row>
    <row r="489" spans="1:50" ht="52.5" customHeight="1" hidden="1">
      <c r="A489" s="326"/>
      <c r="B489" s="328"/>
      <c r="C489" s="328"/>
      <c r="D489" s="91"/>
      <c r="E489" s="77"/>
      <c r="F489" s="81"/>
      <c r="G489" s="81"/>
      <c r="H489" s="77"/>
      <c r="I489" s="77"/>
      <c r="J489" s="77"/>
      <c r="K489" s="77"/>
      <c r="L489" s="81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314"/>
      <c r="AG489" s="27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</row>
    <row r="490" spans="1:50" ht="27.75" customHeight="1" hidden="1">
      <c r="A490" s="114"/>
      <c r="B490" s="160"/>
      <c r="C490" s="160"/>
      <c r="D490" s="91"/>
      <c r="E490" s="77"/>
      <c r="F490" s="81"/>
      <c r="G490" s="81"/>
      <c r="H490" s="77"/>
      <c r="I490" s="77"/>
      <c r="J490" s="77"/>
      <c r="K490" s="77"/>
      <c r="L490" s="81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299"/>
      <c r="AG490" s="27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</row>
    <row r="491" spans="1:50" ht="57.75" customHeight="1" hidden="1">
      <c r="A491" s="111"/>
      <c r="B491" s="121"/>
      <c r="C491" s="121"/>
      <c r="D491" s="91"/>
      <c r="E491" s="77"/>
      <c r="F491" s="81"/>
      <c r="G491" s="81"/>
      <c r="H491" s="77"/>
      <c r="I491" s="77"/>
      <c r="J491" s="77"/>
      <c r="K491" s="77"/>
      <c r="L491" s="81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8"/>
      <c r="AG491" s="27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</row>
    <row r="492" spans="1:50" ht="84.75" customHeight="1" hidden="1">
      <c r="A492" s="111"/>
      <c r="B492" s="121"/>
      <c r="C492" s="121"/>
      <c r="D492" s="91"/>
      <c r="E492" s="77"/>
      <c r="F492" s="81"/>
      <c r="G492" s="81"/>
      <c r="H492" s="77"/>
      <c r="I492" s="77"/>
      <c r="J492" s="77"/>
      <c r="K492" s="77"/>
      <c r="L492" s="81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8"/>
      <c r="AG492" s="27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</row>
    <row r="493" spans="1:50" ht="32.25" customHeight="1" hidden="1">
      <c r="A493" s="111"/>
      <c r="B493" s="121"/>
      <c r="C493" s="121"/>
      <c r="D493" s="91"/>
      <c r="E493" s="77"/>
      <c r="F493" s="81"/>
      <c r="G493" s="81"/>
      <c r="H493" s="77"/>
      <c r="I493" s="77"/>
      <c r="J493" s="77"/>
      <c r="K493" s="77"/>
      <c r="L493" s="81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80"/>
      <c r="AG493" s="27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</row>
    <row r="494" spans="1:50" ht="37.5" customHeight="1" hidden="1">
      <c r="A494" s="325"/>
      <c r="B494" s="306"/>
      <c r="C494" s="306"/>
      <c r="D494" s="91"/>
      <c r="E494" s="77"/>
      <c r="F494" s="81"/>
      <c r="G494" s="81"/>
      <c r="H494" s="77"/>
      <c r="I494" s="77"/>
      <c r="J494" s="77"/>
      <c r="K494" s="77"/>
      <c r="L494" s="81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8"/>
      <c r="AG494" s="27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</row>
    <row r="495" spans="1:50" ht="66.75" customHeight="1" hidden="1">
      <c r="A495" s="326"/>
      <c r="B495" s="328"/>
      <c r="C495" s="328"/>
      <c r="D495" s="88"/>
      <c r="E495" s="77"/>
      <c r="F495" s="81"/>
      <c r="G495" s="81"/>
      <c r="H495" s="77"/>
      <c r="I495" s="77"/>
      <c r="J495" s="77"/>
      <c r="K495" s="77"/>
      <c r="L495" s="81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8"/>
      <c r="AG495" s="27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</row>
    <row r="496" spans="1:50" ht="57.75" customHeight="1" hidden="1">
      <c r="A496" s="326"/>
      <c r="B496" s="328"/>
      <c r="C496" s="328"/>
      <c r="D496" s="88"/>
      <c r="E496" s="77"/>
      <c r="F496" s="81"/>
      <c r="G496" s="81"/>
      <c r="H496" s="77"/>
      <c r="I496" s="77"/>
      <c r="J496" s="77"/>
      <c r="K496" s="77"/>
      <c r="L496" s="81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8"/>
      <c r="AG496" s="27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</row>
    <row r="497" spans="1:50" ht="65.25" customHeight="1" hidden="1">
      <c r="A497" s="327"/>
      <c r="B497" s="329"/>
      <c r="C497" s="329"/>
      <c r="D497" s="88"/>
      <c r="E497" s="77"/>
      <c r="F497" s="81"/>
      <c r="G497" s="81"/>
      <c r="H497" s="77"/>
      <c r="I497" s="77"/>
      <c r="J497" s="77"/>
      <c r="K497" s="77"/>
      <c r="L497" s="81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8"/>
      <c r="AG497" s="27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</row>
    <row r="498" spans="1:50" ht="42.75" customHeight="1" hidden="1">
      <c r="A498" s="111"/>
      <c r="B498" s="121"/>
      <c r="C498" s="121"/>
      <c r="D498" s="91"/>
      <c r="E498" s="77"/>
      <c r="F498" s="81"/>
      <c r="G498" s="81"/>
      <c r="H498" s="77"/>
      <c r="I498" s="77"/>
      <c r="J498" s="77"/>
      <c r="K498" s="77"/>
      <c r="L498" s="81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8"/>
      <c r="AG498" s="27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</row>
    <row r="499" spans="1:50" ht="41.25" customHeight="1" hidden="1">
      <c r="A499" s="111"/>
      <c r="B499" s="121"/>
      <c r="C499" s="121"/>
      <c r="D499" s="91"/>
      <c r="E499" s="77"/>
      <c r="F499" s="81"/>
      <c r="G499" s="81"/>
      <c r="H499" s="77"/>
      <c r="I499" s="77"/>
      <c r="J499" s="77"/>
      <c r="K499" s="77"/>
      <c r="L499" s="81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8"/>
      <c r="AG499" s="27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</row>
    <row r="500" spans="1:50" ht="58.5" customHeight="1" hidden="1">
      <c r="A500" s="325"/>
      <c r="B500" s="306"/>
      <c r="C500" s="306"/>
      <c r="D500" s="91"/>
      <c r="E500" s="77"/>
      <c r="F500" s="81"/>
      <c r="G500" s="81"/>
      <c r="H500" s="77"/>
      <c r="I500" s="77"/>
      <c r="J500" s="77"/>
      <c r="K500" s="77"/>
      <c r="L500" s="81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8"/>
      <c r="AG500" s="27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</row>
    <row r="501" spans="1:50" ht="78" customHeight="1" hidden="1">
      <c r="A501" s="326"/>
      <c r="B501" s="328"/>
      <c r="C501" s="328"/>
      <c r="D501" s="91"/>
      <c r="E501" s="77"/>
      <c r="F501" s="81"/>
      <c r="G501" s="81"/>
      <c r="H501" s="77"/>
      <c r="I501" s="77"/>
      <c r="J501" s="77"/>
      <c r="K501" s="77"/>
      <c r="L501" s="81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8"/>
      <c r="AG501" s="27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</row>
    <row r="502" spans="1:50" ht="39" customHeight="1" hidden="1">
      <c r="A502" s="327"/>
      <c r="B502" s="329"/>
      <c r="C502" s="329"/>
      <c r="D502" s="91"/>
      <c r="E502" s="77"/>
      <c r="F502" s="81"/>
      <c r="G502" s="81"/>
      <c r="H502" s="77"/>
      <c r="I502" s="77"/>
      <c r="J502" s="77"/>
      <c r="K502" s="77"/>
      <c r="L502" s="81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8"/>
      <c r="AG502" s="27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</row>
    <row r="503" spans="1:50" ht="37.5" customHeight="1" hidden="1">
      <c r="A503" s="325"/>
      <c r="B503" s="306"/>
      <c r="C503" s="306"/>
      <c r="D503" s="91"/>
      <c r="E503" s="77"/>
      <c r="F503" s="81"/>
      <c r="G503" s="81"/>
      <c r="H503" s="77"/>
      <c r="I503" s="77"/>
      <c r="J503" s="77"/>
      <c r="K503" s="77"/>
      <c r="L503" s="81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8"/>
      <c r="AG503" s="27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</row>
    <row r="504" spans="1:50" ht="81" customHeight="1" hidden="1">
      <c r="A504" s="326"/>
      <c r="B504" s="328"/>
      <c r="C504" s="328"/>
      <c r="D504" s="91"/>
      <c r="E504" s="77"/>
      <c r="F504" s="81"/>
      <c r="G504" s="81"/>
      <c r="H504" s="77"/>
      <c r="I504" s="77"/>
      <c r="J504" s="77"/>
      <c r="K504" s="77"/>
      <c r="L504" s="81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8"/>
      <c r="AG504" s="27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</row>
    <row r="505" spans="1:50" ht="52.5" customHeight="1" hidden="1">
      <c r="A505" s="326"/>
      <c r="B505" s="328"/>
      <c r="C505" s="328"/>
      <c r="D505" s="91"/>
      <c r="E505" s="77"/>
      <c r="F505" s="81"/>
      <c r="G505" s="81"/>
      <c r="H505" s="77"/>
      <c r="I505" s="77"/>
      <c r="J505" s="77"/>
      <c r="K505" s="77"/>
      <c r="L505" s="81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8"/>
      <c r="AG505" s="27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</row>
    <row r="506" spans="1:50" ht="63.75" customHeight="1" hidden="1">
      <c r="A506" s="326"/>
      <c r="B506" s="328"/>
      <c r="C506" s="328"/>
      <c r="D506" s="91"/>
      <c r="E506" s="77"/>
      <c r="F506" s="81"/>
      <c r="G506" s="81"/>
      <c r="H506" s="77"/>
      <c r="I506" s="77"/>
      <c r="J506" s="77"/>
      <c r="K506" s="77"/>
      <c r="L506" s="81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8"/>
      <c r="AG506" s="27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</row>
    <row r="507" spans="1:33" s="12" customFormat="1" ht="41.25" customHeight="1" hidden="1">
      <c r="A507" s="327"/>
      <c r="B507" s="329"/>
      <c r="C507" s="329"/>
      <c r="D507" s="78"/>
      <c r="E507" s="77"/>
      <c r="F507" s="81"/>
      <c r="G507" s="81"/>
      <c r="H507" s="77"/>
      <c r="I507" s="77"/>
      <c r="J507" s="77"/>
      <c r="K507" s="77"/>
      <c r="L507" s="81"/>
      <c r="M507" s="77"/>
      <c r="N507" s="77"/>
      <c r="O507" s="77"/>
      <c r="P507" s="77"/>
      <c r="Q507" s="77"/>
      <c r="R507" s="77"/>
      <c r="S507" s="77"/>
      <c r="T507" s="77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78"/>
      <c r="AG507" s="41"/>
    </row>
    <row r="508" spans="1:33" s="12" customFormat="1" ht="21.75" customHeight="1" hidden="1">
      <c r="A508" s="325"/>
      <c r="B508" s="303"/>
      <c r="C508" s="303"/>
      <c r="D508" s="91"/>
      <c r="E508" s="77"/>
      <c r="F508" s="81"/>
      <c r="G508" s="81"/>
      <c r="H508" s="77"/>
      <c r="I508" s="77"/>
      <c r="J508" s="77"/>
      <c r="K508" s="77"/>
      <c r="L508" s="81"/>
      <c r="M508" s="77"/>
      <c r="N508" s="77"/>
      <c r="O508" s="77"/>
      <c r="P508" s="77"/>
      <c r="Q508" s="77"/>
      <c r="R508" s="77"/>
      <c r="S508" s="77"/>
      <c r="T508" s="77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78"/>
      <c r="AG508" s="41"/>
    </row>
    <row r="509" spans="1:61" ht="75" customHeight="1" hidden="1">
      <c r="A509" s="326"/>
      <c r="B509" s="313"/>
      <c r="C509" s="313"/>
      <c r="D509" s="91"/>
      <c r="E509" s="90"/>
      <c r="F509" s="81"/>
      <c r="G509" s="81"/>
      <c r="H509" s="77"/>
      <c r="I509" s="77"/>
      <c r="J509" s="77"/>
      <c r="K509" s="77"/>
      <c r="L509" s="81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8"/>
      <c r="AG509" s="38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38"/>
    </row>
    <row r="510" spans="1:61" ht="52.5" customHeight="1" hidden="1">
      <c r="A510" s="327"/>
      <c r="B510" s="322"/>
      <c r="C510" s="322"/>
      <c r="D510" s="94"/>
      <c r="E510" s="95"/>
      <c r="F510" s="81"/>
      <c r="G510" s="81"/>
      <c r="H510" s="81"/>
      <c r="I510" s="81"/>
      <c r="J510" s="81"/>
      <c r="K510" s="81"/>
      <c r="L510" s="81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8"/>
      <c r="AG510" s="4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</row>
    <row r="511" spans="1:50" ht="48.75" customHeight="1" hidden="1">
      <c r="A511" s="111"/>
      <c r="B511" s="76"/>
      <c r="C511" s="63"/>
      <c r="D511" s="91"/>
      <c r="E511" s="90"/>
      <c r="F511" s="81"/>
      <c r="G511" s="81"/>
      <c r="H511" s="77"/>
      <c r="I511" s="77"/>
      <c r="J511" s="77"/>
      <c r="K511" s="77"/>
      <c r="L511" s="81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8"/>
      <c r="AG511" s="26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</row>
    <row r="512" spans="1:33" s="12" customFormat="1" ht="35.25" customHeight="1" hidden="1">
      <c r="A512" s="325"/>
      <c r="B512" s="303"/>
      <c r="C512" s="303"/>
      <c r="D512" s="91"/>
      <c r="E512" s="90"/>
      <c r="F512" s="81"/>
      <c r="G512" s="81"/>
      <c r="H512" s="77"/>
      <c r="I512" s="77"/>
      <c r="J512" s="77"/>
      <c r="K512" s="77"/>
      <c r="L512" s="81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8"/>
      <c r="AG512" s="118"/>
    </row>
    <row r="513" spans="1:50" ht="52.5" customHeight="1" hidden="1">
      <c r="A513" s="326"/>
      <c r="B513" s="313"/>
      <c r="C513" s="313"/>
      <c r="D513" s="64"/>
      <c r="E513" s="66"/>
      <c r="F513" s="81"/>
      <c r="G513" s="81"/>
      <c r="H513" s="77"/>
      <c r="I513" s="77"/>
      <c r="J513" s="77"/>
      <c r="K513" s="77"/>
      <c r="L513" s="81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8"/>
      <c r="AG513" s="27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</row>
    <row r="514" spans="1:50" ht="69.75" customHeight="1" hidden="1">
      <c r="A514" s="327"/>
      <c r="B514" s="322"/>
      <c r="C514" s="322"/>
      <c r="D514" s="91"/>
      <c r="E514" s="66"/>
      <c r="F514" s="81"/>
      <c r="G514" s="81"/>
      <c r="H514" s="77"/>
      <c r="I514" s="77"/>
      <c r="J514" s="77"/>
      <c r="K514" s="77"/>
      <c r="L514" s="81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8"/>
      <c r="AG514" s="27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</row>
    <row r="515" spans="1:50" ht="69.75" customHeight="1" hidden="1">
      <c r="A515" s="321"/>
      <c r="B515" s="303"/>
      <c r="C515" s="303"/>
      <c r="D515" s="91"/>
      <c r="E515" s="66"/>
      <c r="F515" s="81"/>
      <c r="G515" s="81"/>
      <c r="H515" s="77"/>
      <c r="I515" s="77"/>
      <c r="J515" s="77"/>
      <c r="K515" s="77"/>
      <c r="L515" s="81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8"/>
      <c r="AG515" s="27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</row>
    <row r="516" spans="1:50" ht="60.75" customHeight="1" hidden="1">
      <c r="A516" s="323"/>
      <c r="B516" s="313"/>
      <c r="C516" s="313"/>
      <c r="D516" s="64"/>
      <c r="E516" s="66"/>
      <c r="F516" s="81"/>
      <c r="G516" s="81"/>
      <c r="H516" s="77"/>
      <c r="I516" s="77"/>
      <c r="J516" s="77"/>
      <c r="K516" s="77"/>
      <c r="L516" s="81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8"/>
      <c r="AG516" s="27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</row>
    <row r="517" spans="1:50" ht="61.5" customHeight="1" hidden="1">
      <c r="A517" s="323"/>
      <c r="B517" s="313"/>
      <c r="C517" s="313"/>
      <c r="D517" s="64"/>
      <c r="E517" s="66"/>
      <c r="F517" s="81"/>
      <c r="G517" s="81"/>
      <c r="H517" s="77"/>
      <c r="I517" s="77"/>
      <c r="J517" s="77"/>
      <c r="K517" s="77"/>
      <c r="L517" s="81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8"/>
      <c r="AG517" s="27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</row>
    <row r="518" spans="1:50" ht="60.75" customHeight="1" hidden="1">
      <c r="A518" s="323"/>
      <c r="B518" s="313"/>
      <c r="C518" s="313"/>
      <c r="D518" s="64"/>
      <c r="E518" s="66"/>
      <c r="F518" s="81"/>
      <c r="G518" s="81"/>
      <c r="H518" s="77"/>
      <c r="I518" s="77"/>
      <c r="J518" s="77"/>
      <c r="K518" s="77"/>
      <c r="L518" s="81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8"/>
      <c r="AG518" s="27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</row>
    <row r="519" spans="1:50" ht="55.5" customHeight="1" hidden="1">
      <c r="A519" s="323"/>
      <c r="B519" s="313"/>
      <c r="C519" s="313"/>
      <c r="D519" s="64"/>
      <c r="E519" s="90"/>
      <c r="F519" s="81"/>
      <c r="G519" s="81"/>
      <c r="H519" s="77"/>
      <c r="I519" s="77"/>
      <c r="J519" s="77"/>
      <c r="K519" s="77"/>
      <c r="L519" s="81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8"/>
      <c r="AG519" s="3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</row>
    <row r="520" spans="1:50" ht="57" customHeight="1" hidden="1">
      <c r="A520" s="323"/>
      <c r="B520" s="313"/>
      <c r="C520" s="313"/>
      <c r="D520" s="64"/>
      <c r="E520" s="90"/>
      <c r="F520" s="81"/>
      <c r="G520" s="81"/>
      <c r="H520" s="77"/>
      <c r="I520" s="77"/>
      <c r="J520" s="77"/>
      <c r="K520" s="77"/>
      <c r="L520" s="81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8"/>
      <c r="AG520" s="3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</row>
    <row r="521" spans="1:50" ht="54" customHeight="1" hidden="1">
      <c r="A521" s="323"/>
      <c r="B521" s="313"/>
      <c r="C521" s="313"/>
      <c r="D521" s="64"/>
      <c r="E521" s="90"/>
      <c r="F521" s="81"/>
      <c r="G521" s="81"/>
      <c r="H521" s="77"/>
      <c r="I521" s="77"/>
      <c r="J521" s="77"/>
      <c r="K521" s="77"/>
      <c r="L521" s="81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8"/>
      <c r="AG521" s="3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</row>
    <row r="522" spans="1:50" ht="53.25" customHeight="1" hidden="1">
      <c r="A522" s="323"/>
      <c r="B522" s="313"/>
      <c r="C522" s="313"/>
      <c r="D522" s="91"/>
      <c r="E522" s="90"/>
      <c r="F522" s="81"/>
      <c r="G522" s="81"/>
      <c r="H522" s="77"/>
      <c r="I522" s="77"/>
      <c r="J522" s="77"/>
      <c r="K522" s="77"/>
      <c r="L522" s="81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119"/>
      <c r="AG522" s="3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</row>
    <row r="523" spans="1:50" ht="64.5" customHeight="1" hidden="1">
      <c r="A523" s="324"/>
      <c r="B523" s="322"/>
      <c r="C523" s="322"/>
      <c r="D523" s="99"/>
      <c r="E523" s="100"/>
      <c r="F523" s="81"/>
      <c r="G523" s="81"/>
      <c r="H523" s="101"/>
      <c r="I523" s="101"/>
      <c r="J523" s="101"/>
      <c r="K523" s="101"/>
      <c r="L523" s="81"/>
      <c r="M523" s="77"/>
      <c r="N523" s="77"/>
      <c r="O523" s="101"/>
      <c r="P523" s="101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8"/>
      <c r="AG523" s="3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</row>
    <row r="524" spans="1:50" ht="61.5" customHeight="1" hidden="1">
      <c r="A524" s="151"/>
      <c r="B524" s="74"/>
      <c r="C524" s="74"/>
      <c r="D524" s="91"/>
      <c r="E524" s="100"/>
      <c r="F524" s="81"/>
      <c r="G524" s="81"/>
      <c r="H524" s="101"/>
      <c r="I524" s="101"/>
      <c r="J524" s="101"/>
      <c r="K524" s="101"/>
      <c r="L524" s="81"/>
      <c r="M524" s="77"/>
      <c r="N524" s="77"/>
      <c r="O524" s="101"/>
      <c r="P524" s="101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8"/>
      <c r="AG524" s="3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</row>
    <row r="525" spans="1:50" ht="94.5" customHeight="1" hidden="1">
      <c r="A525" s="321"/>
      <c r="B525" s="303"/>
      <c r="C525" s="303"/>
      <c r="D525" s="91"/>
      <c r="E525" s="100"/>
      <c r="F525" s="81"/>
      <c r="G525" s="81"/>
      <c r="H525" s="101"/>
      <c r="I525" s="101"/>
      <c r="J525" s="101"/>
      <c r="K525" s="101"/>
      <c r="L525" s="81"/>
      <c r="M525" s="77"/>
      <c r="N525" s="77"/>
      <c r="O525" s="101"/>
      <c r="P525" s="101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8"/>
      <c r="AG525" s="3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</row>
    <row r="526" spans="1:50" ht="64.5" customHeight="1" hidden="1">
      <c r="A526" s="323"/>
      <c r="B526" s="313"/>
      <c r="C526" s="313"/>
      <c r="D526" s="91"/>
      <c r="E526" s="100"/>
      <c r="F526" s="81"/>
      <c r="G526" s="81"/>
      <c r="H526" s="101"/>
      <c r="I526" s="101"/>
      <c r="J526" s="101"/>
      <c r="K526" s="101"/>
      <c r="L526" s="81"/>
      <c r="M526" s="77"/>
      <c r="N526" s="77"/>
      <c r="O526" s="101"/>
      <c r="P526" s="101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8"/>
      <c r="AG526" s="3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</row>
    <row r="527" spans="1:50" ht="53.25" customHeight="1" hidden="1">
      <c r="A527" s="324"/>
      <c r="B527" s="322"/>
      <c r="C527" s="322"/>
      <c r="D527" s="94"/>
      <c r="E527" s="100"/>
      <c r="F527" s="81"/>
      <c r="G527" s="81"/>
      <c r="H527" s="101"/>
      <c r="I527" s="101"/>
      <c r="J527" s="101"/>
      <c r="K527" s="101"/>
      <c r="L527" s="81"/>
      <c r="M527" s="77"/>
      <c r="N527" s="77"/>
      <c r="O527" s="101"/>
      <c r="P527" s="101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8"/>
      <c r="AG527" s="3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</row>
    <row r="528" spans="1:50" ht="40.5" customHeight="1" hidden="1">
      <c r="A528" s="151"/>
      <c r="B528" s="74"/>
      <c r="C528" s="74"/>
      <c r="D528" s="91"/>
      <c r="E528" s="100"/>
      <c r="F528" s="81"/>
      <c r="G528" s="81"/>
      <c r="H528" s="101"/>
      <c r="I528" s="101"/>
      <c r="J528" s="101"/>
      <c r="K528" s="101"/>
      <c r="L528" s="81"/>
      <c r="M528" s="77"/>
      <c r="N528" s="77"/>
      <c r="O528" s="101"/>
      <c r="P528" s="101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8"/>
      <c r="AG528" s="3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</row>
    <row r="529" spans="1:50" ht="46.5" customHeight="1" hidden="1">
      <c r="A529" s="151"/>
      <c r="B529" s="74"/>
      <c r="C529" s="74"/>
      <c r="D529" s="91"/>
      <c r="E529" s="100"/>
      <c r="F529" s="81"/>
      <c r="G529" s="81"/>
      <c r="H529" s="101"/>
      <c r="I529" s="101"/>
      <c r="J529" s="101"/>
      <c r="K529" s="101"/>
      <c r="L529" s="81"/>
      <c r="M529" s="77"/>
      <c r="N529" s="77"/>
      <c r="O529" s="101"/>
      <c r="P529" s="101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8"/>
      <c r="AG529" s="3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</row>
    <row r="530" spans="1:50" ht="46.5" customHeight="1" hidden="1">
      <c r="A530" s="151"/>
      <c r="B530" s="74"/>
      <c r="C530" s="74"/>
      <c r="D530" s="91"/>
      <c r="E530" s="100"/>
      <c r="F530" s="81"/>
      <c r="G530" s="81"/>
      <c r="H530" s="101"/>
      <c r="I530" s="101"/>
      <c r="J530" s="101"/>
      <c r="K530" s="101"/>
      <c r="L530" s="81"/>
      <c r="M530" s="77"/>
      <c r="N530" s="77"/>
      <c r="O530" s="101"/>
      <c r="P530" s="101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8"/>
      <c r="AG530" s="3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</row>
    <row r="531" spans="1:50" ht="51" customHeight="1" hidden="1">
      <c r="A531" s="111"/>
      <c r="B531" s="76"/>
      <c r="C531" s="63"/>
      <c r="D531" s="91"/>
      <c r="E531" s="90"/>
      <c r="F531" s="81"/>
      <c r="G531" s="81"/>
      <c r="H531" s="101"/>
      <c r="I531" s="101"/>
      <c r="J531" s="101"/>
      <c r="K531" s="101"/>
      <c r="L531" s="81"/>
      <c r="M531" s="77"/>
      <c r="N531" s="77"/>
      <c r="O531" s="101"/>
      <c r="P531" s="101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8"/>
      <c r="AG531" s="3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</row>
    <row r="532" spans="1:50" ht="50.25" customHeight="1" hidden="1">
      <c r="A532" s="151"/>
      <c r="B532" s="76"/>
      <c r="C532" s="63"/>
      <c r="D532" s="91"/>
      <c r="E532" s="90"/>
      <c r="F532" s="81"/>
      <c r="G532" s="81"/>
      <c r="H532" s="101"/>
      <c r="I532" s="101"/>
      <c r="J532" s="101"/>
      <c r="K532" s="101"/>
      <c r="L532" s="81"/>
      <c r="M532" s="77"/>
      <c r="N532" s="77"/>
      <c r="O532" s="101"/>
      <c r="P532" s="101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8"/>
      <c r="AG532" s="3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</row>
    <row r="533" spans="1:50" ht="39" customHeight="1" hidden="1">
      <c r="A533" s="151"/>
      <c r="B533" s="76"/>
      <c r="C533" s="63"/>
      <c r="D533" s="91"/>
      <c r="E533" s="90"/>
      <c r="F533" s="81"/>
      <c r="G533" s="81"/>
      <c r="H533" s="101"/>
      <c r="I533" s="101"/>
      <c r="J533" s="101"/>
      <c r="K533" s="101"/>
      <c r="L533" s="81"/>
      <c r="M533" s="77"/>
      <c r="N533" s="77"/>
      <c r="O533" s="101"/>
      <c r="P533" s="101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8"/>
      <c r="AG533" s="3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</row>
    <row r="534" spans="1:50" ht="45" customHeight="1" hidden="1">
      <c r="A534" s="321"/>
      <c r="B534" s="303"/>
      <c r="C534" s="303"/>
      <c r="D534" s="91"/>
      <c r="E534" s="100"/>
      <c r="F534" s="81"/>
      <c r="G534" s="81"/>
      <c r="H534" s="101"/>
      <c r="I534" s="101"/>
      <c r="J534" s="101"/>
      <c r="K534" s="101"/>
      <c r="L534" s="81"/>
      <c r="M534" s="77"/>
      <c r="N534" s="77"/>
      <c r="O534" s="101"/>
      <c r="P534" s="101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8"/>
      <c r="AG534" s="3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</row>
    <row r="535" spans="1:50" ht="64.5" customHeight="1" hidden="1">
      <c r="A535" s="323"/>
      <c r="B535" s="313"/>
      <c r="C535" s="313"/>
      <c r="D535" s="91"/>
      <c r="E535" s="100"/>
      <c r="F535" s="81"/>
      <c r="G535" s="81"/>
      <c r="H535" s="101"/>
      <c r="I535" s="101"/>
      <c r="J535" s="101"/>
      <c r="K535" s="101"/>
      <c r="L535" s="81"/>
      <c r="M535" s="77"/>
      <c r="N535" s="77"/>
      <c r="O535" s="101"/>
      <c r="P535" s="101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8"/>
      <c r="AG535" s="3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</row>
    <row r="536" spans="1:50" ht="48.75" customHeight="1" hidden="1">
      <c r="A536" s="323"/>
      <c r="B536" s="313"/>
      <c r="C536" s="313"/>
      <c r="D536" s="94"/>
      <c r="E536" s="100"/>
      <c r="F536" s="81"/>
      <c r="G536" s="81"/>
      <c r="H536" s="101"/>
      <c r="I536" s="101"/>
      <c r="J536" s="101"/>
      <c r="K536" s="101"/>
      <c r="L536" s="81"/>
      <c r="M536" s="77"/>
      <c r="N536" s="77"/>
      <c r="O536" s="101"/>
      <c r="P536" s="101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8"/>
      <c r="AG536" s="3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</row>
    <row r="537" spans="1:50" ht="64.5" customHeight="1" hidden="1">
      <c r="A537" s="323"/>
      <c r="B537" s="313"/>
      <c r="C537" s="313"/>
      <c r="D537" s="99"/>
      <c r="E537" s="100"/>
      <c r="F537" s="81"/>
      <c r="G537" s="81"/>
      <c r="H537" s="101"/>
      <c r="I537" s="101"/>
      <c r="J537" s="101"/>
      <c r="K537" s="101"/>
      <c r="L537" s="81"/>
      <c r="M537" s="77"/>
      <c r="N537" s="77"/>
      <c r="O537" s="101"/>
      <c r="P537" s="101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8"/>
      <c r="AG537" s="3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</row>
    <row r="538" spans="1:50" ht="48" customHeight="1" hidden="1">
      <c r="A538" s="324"/>
      <c r="B538" s="322"/>
      <c r="C538" s="322"/>
      <c r="D538" s="99"/>
      <c r="E538" s="100"/>
      <c r="F538" s="81"/>
      <c r="G538" s="81"/>
      <c r="H538" s="101"/>
      <c r="I538" s="101"/>
      <c r="J538" s="101"/>
      <c r="K538" s="101"/>
      <c r="L538" s="81"/>
      <c r="M538" s="77"/>
      <c r="N538" s="77"/>
      <c r="O538" s="101"/>
      <c r="P538" s="101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8"/>
      <c r="AG538" s="3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</row>
    <row r="539" spans="1:50" ht="47.25" customHeight="1" hidden="1">
      <c r="A539" s="151"/>
      <c r="B539" s="76"/>
      <c r="C539" s="63"/>
      <c r="D539" s="91"/>
      <c r="E539" s="90"/>
      <c r="F539" s="81"/>
      <c r="G539" s="81"/>
      <c r="H539" s="101"/>
      <c r="I539" s="101"/>
      <c r="J539" s="101"/>
      <c r="K539" s="101"/>
      <c r="L539" s="81"/>
      <c r="M539" s="77"/>
      <c r="N539" s="77"/>
      <c r="O539" s="101"/>
      <c r="P539" s="101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8"/>
      <c r="AG539" s="3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</row>
    <row r="540" spans="1:50" ht="40.5" customHeight="1" hidden="1">
      <c r="A540" s="151"/>
      <c r="B540" s="76"/>
      <c r="C540" s="63"/>
      <c r="D540" s="91"/>
      <c r="E540" s="90"/>
      <c r="F540" s="81"/>
      <c r="G540" s="81"/>
      <c r="H540" s="101"/>
      <c r="I540" s="101"/>
      <c r="J540" s="101"/>
      <c r="K540" s="101"/>
      <c r="L540" s="81"/>
      <c r="M540" s="77"/>
      <c r="N540" s="77"/>
      <c r="O540" s="101"/>
      <c r="P540" s="101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8"/>
      <c r="AG540" s="3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</row>
    <row r="541" spans="1:50" ht="72.75" customHeight="1" hidden="1">
      <c r="A541" s="321"/>
      <c r="B541" s="303"/>
      <c r="C541" s="303"/>
      <c r="D541" s="91"/>
      <c r="E541" s="100"/>
      <c r="F541" s="81"/>
      <c r="G541" s="81"/>
      <c r="H541" s="101"/>
      <c r="I541" s="101"/>
      <c r="J541" s="101"/>
      <c r="K541" s="101"/>
      <c r="L541" s="81"/>
      <c r="M541" s="77"/>
      <c r="N541" s="77"/>
      <c r="O541" s="101"/>
      <c r="P541" s="101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8"/>
      <c r="AG541" s="3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</row>
    <row r="542" spans="1:50" ht="64.5" customHeight="1" hidden="1">
      <c r="A542" s="323"/>
      <c r="B542" s="313"/>
      <c r="C542" s="313"/>
      <c r="D542" s="91"/>
      <c r="E542" s="100"/>
      <c r="F542" s="81"/>
      <c r="G542" s="81"/>
      <c r="H542" s="101"/>
      <c r="I542" s="101"/>
      <c r="J542" s="101"/>
      <c r="K542" s="101"/>
      <c r="L542" s="81"/>
      <c r="M542" s="77"/>
      <c r="N542" s="77"/>
      <c r="O542" s="101"/>
      <c r="P542" s="101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8"/>
      <c r="AG542" s="3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</row>
    <row r="543" spans="1:50" ht="108" customHeight="1" hidden="1">
      <c r="A543" s="323"/>
      <c r="B543" s="313"/>
      <c r="C543" s="313"/>
      <c r="D543" s="94"/>
      <c r="E543" s="100"/>
      <c r="F543" s="81"/>
      <c r="G543" s="81"/>
      <c r="H543" s="101"/>
      <c r="I543" s="101"/>
      <c r="J543" s="101"/>
      <c r="K543" s="101"/>
      <c r="L543" s="81"/>
      <c r="M543" s="77"/>
      <c r="N543" s="77"/>
      <c r="O543" s="101"/>
      <c r="P543" s="101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8"/>
      <c r="AG543" s="3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</row>
    <row r="544" spans="1:50" ht="64.5" customHeight="1" hidden="1">
      <c r="A544" s="324"/>
      <c r="B544" s="322"/>
      <c r="C544" s="322"/>
      <c r="D544" s="99"/>
      <c r="E544" s="100"/>
      <c r="F544" s="81"/>
      <c r="G544" s="81"/>
      <c r="H544" s="101"/>
      <c r="I544" s="101"/>
      <c r="J544" s="101"/>
      <c r="K544" s="101"/>
      <c r="L544" s="81"/>
      <c r="M544" s="77"/>
      <c r="N544" s="77"/>
      <c r="O544" s="101"/>
      <c r="P544" s="101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8"/>
      <c r="AG544" s="3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</row>
    <row r="545" spans="1:50" ht="91.5" customHeight="1" hidden="1">
      <c r="A545" s="321"/>
      <c r="B545" s="303"/>
      <c r="C545" s="303"/>
      <c r="D545" s="91"/>
      <c r="E545" s="100"/>
      <c r="F545" s="81"/>
      <c r="G545" s="81"/>
      <c r="H545" s="101"/>
      <c r="I545" s="101"/>
      <c r="J545" s="101"/>
      <c r="K545" s="101"/>
      <c r="L545" s="81"/>
      <c r="M545" s="77"/>
      <c r="N545" s="77"/>
      <c r="O545" s="101"/>
      <c r="P545" s="101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8"/>
      <c r="AG545" s="3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</row>
    <row r="546" spans="1:50" ht="64.5" customHeight="1" hidden="1">
      <c r="A546" s="323"/>
      <c r="B546" s="313"/>
      <c r="C546" s="313"/>
      <c r="D546" s="91"/>
      <c r="E546" s="100"/>
      <c r="F546" s="81"/>
      <c r="G546" s="81"/>
      <c r="H546" s="101"/>
      <c r="I546" s="101"/>
      <c r="J546" s="101"/>
      <c r="K546" s="101"/>
      <c r="L546" s="81"/>
      <c r="M546" s="77"/>
      <c r="N546" s="77"/>
      <c r="O546" s="101"/>
      <c r="P546" s="101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8"/>
      <c r="AG546" s="3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</row>
    <row r="547" spans="1:50" ht="64.5" customHeight="1" hidden="1">
      <c r="A547" s="324"/>
      <c r="B547" s="322"/>
      <c r="C547" s="322"/>
      <c r="D547" s="99"/>
      <c r="E547" s="100"/>
      <c r="F547" s="81"/>
      <c r="G547" s="81"/>
      <c r="H547" s="101"/>
      <c r="I547" s="101"/>
      <c r="J547" s="101"/>
      <c r="K547" s="101"/>
      <c r="L547" s="81"/>
      <c r="M547" s="77"/>
      <c r="N547" s="77"/>
      <c r="O547" s="101"/>
      <c r="P547" s="101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8"/>
      <c r="AG547" s="3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</row>
    <row r="548" spans="1:50" ht="42.75" customHeight="1" hidden="1">
      <c r="A548" s="321"/>
      <c r="B548" s="303"/>
      <c r="C548" s="303"/>
      <c r="D548" s="91"/>
      <c r="E548" s="100"/>
      <c r="F548" s="81"/>
      <c r="G548" s="81"/>
      <c r="H548" s="101"/>
      <c r="I548" s="101"/>
      <c r="J548" s="101"/>
      <c r="K548" s="101"/>
      <c r="L548" s="81"/>
      <c r="M548" s="77"/>
      <c r="N548" s="77"/>
      <c r="O548" s="101"/>
      <c r="P548" s="101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8"/>
      <c r="AG548" s="3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</row>
    <row r="549" spans="1:50" ht="64.5" customHeight="1" hidden="1">
      <c r="A549" s="323"/>
      <c r="B549" s="313"/>
      <c r="C549" s="313"/>
      <c r="D549" s="99"/>
      <c r="E549" s="100"/>
      <c r="F549" s="81"/>
      <c r="G549" s="81"/>
      <c r="H549" s="101"/>
      <c r="I549" s="101"/>
      <c r="J549" s="101"/>
      <c r="K549" s="101"/>
      <c r="L549" s="81"/>
      <c r="M549" s="77"/>
      <c r="N549" s="77"/>
      <c r="O549" s="101"/>
      <c r="P549" s="101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8"/>
      <c r="AG549" s="3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</row>
    <row r="550" spans="1:50" ht="54.75" customHeight="1" hidden="1">
      <c r="A550" s="323"/>
      <c r="B550" s="313"/>
      <c r="C550" s="313"/>
      <c r="D550" s="99"/>
      <c r="E550" s="100"/>
      <c r="F550" s="81"/>
      <c r="G550" s="81"/>
      <c r="H550" s="101"/>
      <c r="I550" s="101"/>
      <c r="J550" s="101"/>
      <c r="K550" s="101"/>
      <c r="L550" s="81"/>
      <c r="M550" s="77"/>
      <c r="N550" s="77"/>
      <c r="O550" s="101"/>
      <c r="P550" s="101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8"/>
      <c r="AG550" s="3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</row>
    <row r="551" spans="1:50" ht="64.5" customHeight="1" hidden="1">
      <c r="A551" s="324"/>
      <c r="B551" s="322"/>
      <c r="C551" s="322"/>
      <c r="D551" s="91"/>
      <c r="E551" s="100"/>
      <c r="F551" s="81"/>
      <c r="G551" s="81"/>
      <c r="H551" s="101"/>
      <c r="I551" s="101"/>
      <c r="J551" s="101"/>
      <c r="K551" s="101"/>
      <c r="L551" s="81"/>
      <c r="M551" s="77"/>
      <c r="N551" s="77"/>
      <c r="O551" s="101"/>
      <c r="P551" s="101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8"/>
      <c r="AG551" s="3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</row>
    <row r="552" spans="1:50" ht="64.5" customHeight="1" hidden="1">
      <c r="A552" s="321"/>
      <c r="B552" s="303"/>
      <c r="C552" s="303"/>
      <c r="D552" s="91"/>
      <c r="E552" s="100"/>
      <c r="F552" s="81"/>
      <c r="G552" s="81"/>
      <c r="H552" s="101"/>
      <c r="I552" s="101"/>
      <c r="J552" s="101"/>
      <c r="K552" s="101"/>
      <c r="L552" s="81"/>
      <c r="M552" s="77"/>
      <c r="N552" s="77"/>
      <c r="O552" s="101"/>
      <c r="P552" s="101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8"/>
      <c r="AG552" s="3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</row>
    <row r="553" spans="1:50" ht="64.5" customHeight="1" hidden="1">
      <c r="A553" s="323"/>
      <c r="B553" s="313"/>
      <c r="C553" s="313"/>
      <c r="D553" s="91"/>
      <c r="E553" s="100"/>
      <c r="F553" s="81"/>
      <c r="G553" s="81"/>
      <c r="H553" s="101"/>
      <c r="I553" s="101"/>
      <c r="J553" s="101"/>
      <c r="K553" s="101"/>
      <c r="L553" s="81"/>
      <c r="M553" s="77"/>
      <c r="N553" s="77"/>
      <c r="O553" s="101"/>
      <c r="P553" s="101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3"/>
      <c r="AG553" s="3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</row>
    <row r="554" spans="1:50" ht="64.5" customHeight="1" hidden="1">
      <c r="A554" s="323"/>
      <c r="B554" s="313"/>
      <c r="C554" s="313"/>
      <c r="D554" s="99"/>
      <c r="E554" s="100"/>
      <c r="F554" s="81"/>
      <c r="G554" s="81"/>
      <c r="H554" s="101"/>
      <c r="I554" s="101"/>
      <c r="J554" s="101"/>
      <c r="K554" s="101"/>
      <c r="L554" s="81"/>
      <c r="M554" s="77"/>
      <c r="N554" s="77"/>
      <c r="O554" s="101"/>
      <c r="P554" s="101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8"/>
      <c r="AG554" s="3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</row>
    <row r="555" spans="1:50" ht="64.5" customHeight="1" hidden="1">
      <c r="A555" s="324"/>
      <c r="B555" s="322"/>
      <c r="C555" s="322"/>
      <c r="D555" s="91"/>
      <c r="E555" s="100"/>
      <c r="F555" s="81"/>
      <c r="G555" s="81"/>
      <c r="H555" s="101"/>
      <c r="I555" s="101"/>
      <c r="J555" s="101"/>
      <c r="K555" s="101"/>
      <c r="L555" s="81"/>
      <c r="M555" s="77"/>
      <c r="N555" s="77"/>
      <c r="O555" s="101"/>
      <c r="P555" s="101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8"/>
      <c r="AG555" s="3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</row>
    <row r="556" spans="1:50" ht="57.75" customHeight="1" hidden="1">
      <c r="A556" s="151"/>
      <c r="B556" s="74"/>
      <c r="C556" s="74"/>
      <c r="D556" s="91"/>
      <c r="E556" s="90"/>
      <c r="F556" s="81"/>
      <c r="G556" s="81"/>
      <c r="H556" s="101"/>
      <c r="I556" s="101"/>
      <c r="J556" s="101"/>
      <c r="K556" s="101"/>
      <c r="L556" s="81"/>
      <c r="M556" s="77"/>
      <c r="N556" s="77"/>
      <c r="O556" s="101"/>
      <c r="P556" s="101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8"/>
      <c r="AG556" s="3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</row>
    <row r="557" spans="1:50" ht="45" customHeight="1" hidden="1">
      <c r="A557" s="151"/>
      <c r="B557" s="74"/>
      <c r="C557" s="74"/>
      <c r="D557" s="91"/>
      <c r="E557" s="90"/>
      <c r="F557" s="81"/>
      <c r="G557" s="81"/>
      <c r="H557" s="101"/>
      <c r="I557" s="101"/>
      <c r="J557" s="101"/>
      <c r="K557" s="101"/>
      <c r="L557" s="81"/>
      <c r="M557" s="77"/>
      <c r="N557" s="77"/>
      <c r="O557" s="101"/>
      <c r="P557" s="101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8"/>
      <c r="AG557" s="3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</row>
    <row r="558" spans="1:50" ht="86.25" customHeight="1" hidden="1">
      <c r="A558" s="321"/>
      <c r="B558" s="303"/>
      <c r="C558" s="303"/>
      <c r="D558" s="91"/>
      <c r="E558" s="100"/>
      <c r="F558" s="81"/>
      <c r="G558" s="81"/>
      <c r="H558" s="101"/>
      <c r="I558" s="101"/>
      <c r="J558" s="101"/>
      <c r="K558" s="101"/>
      <c r="L558" s="81"/>
      <c r="M558" s="77"/>
      <c r="N558" s="77"/>
      <c r="O558" s="101"/>
      <c r="P558" s="101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300"/>
      <c r="AG558" s="3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</row>
    <row r="559" spans="1:50" ht="71.25" customHeight="1" hidden="1">
      <c r="A559" s="323"/>
      <c r="B559" s="313"/>
      <c r="C559" s="313"/>
      <c r="D559" s="91"/>
      <c r="E559" s="100"/>
      <c r="F559" s="81"/>
      <c r="G559" s="81"/>
      <c r="H559" s="101"/>
      <c r="I559" s="101"/>
      <c r="J559" s="101"/>
      <c r="K559" s="101"/>
      <c r="L559" s="81"/>
      <c r="M559" s="77"/>
      <c r="N559" s="77"/>
      <c r="O559" s="101"/>
      <c r="P559" s="101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376"/>
      <c r="AG559" s="3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</row>
    <row r="560" spans="1:50" ht="54.75" customHeight="1" hidden="1">
      <c r="A560" s="324"/>
      <c r="B560" s="322"/>
      <c r="C560" s="322"/>
      <c r="D560" s="91"/>
      <c r="E560" s="100"/>
      <c r="F560" s="81"/>
      <c r="G560" s="81"/>
      <c r="H560" s="101"/>
      <c r="I560" s="101"/>
      <c r="J560" s="101"/>
      <c r="K560" s="101"/>
      <c r="L560" s="81"/>
      <c r="M560" s="77"/>
      <c r="N560" s="77"/>
      <c r="O560" s="101"/>
      <c r="P560" s="101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344"/>
      <c r="AG560" s="3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</row>
    <row r="561" spans="1:50" ht="59.25" customHeight="1" hidden="1">
      <c r="A561" s="151"/>
      <c r="B561" s="74"/>
      <c r="C561" s="74"/>
      <c r="D561" s="91"/>
      <c r="E561" s="90"/>
      <c r="F561" s="81"/>
      <c r="G561" s="81"/>
      <c r="H561" s="101"/>
      <c r="I561" s="101"/>
      <c r="J561" s="101"/>
      <c r="K561" s="101"/>
      <c r="L561" s="81"/>
      <c r="M561" s="77"/>
      <c r="N561" s="77"/>
      <c r="O561" s="101"/>
      <c r="P561" s="101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8"/>
      <c r="AG561" s="3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</row>
    <row r="562" spans="1:50" ht="52.5" customHeight="1" hidden="1">
      <c r="A562" s="151"/>
      <c r="B562" s="74"/>
      <c r="C562" s="74"/>
      <c r="D562" s="91"/>
      <c r="E562" s="100"/>
      <c r="F562" s="81"/>
      <c r="G562" s="81"/>
      <c r="H562" s="101"/>
      <c r="I562" s="101"/>
      <c r="J562" s="101"/>
      <c r="K562" s="101"/>
      <c r="L562" s="81"/>
      <c r="M562" s="77"/>
      <c r="N562" s="77"/>
      <c r="O562" s="101"/>
      <c r="P562" s="101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8"/>
      <c r="AG562" s="3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</row>
    <row r="563" spans="1:50" ht="76.5" customHeight="1" hidden="1">
      <c r="A563" s="321"/>
      <c r="B563" s="303"/>
      <c r="C563" s="303"/>
      <c r="D563" s="91"/>
      <c r="E563" s="100"/>
      <c r="F563" s="81"/>
      <c r="G563" s="81"/>
      <c r="H563" s="101"/>
      <c r="I563" s="101"/>
      <c r="J563" s="101"/>
      <c r="K563" s="101"/>
      <c r="L563" s="81"/>
      <c r="M563" s="77"/>
      <c r="N563" s="77"/>
      <c r="O563" s="101"/>
      <c r="P563" s="101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8"/>
      <c r="AG563" s="3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</row>
    <row r="564" spans="1:50" ht="64.5" customHeight="1" hidden="1">
      <c r="A564" s="323"/>
      <c r="B564" s="313"/>
      <c r="C564" s="313"/>
      <c r="D564" s="91"/>
      <c r="E564" s="100"/>
      <c r="F564" s="81"/>
      <c r="G564" s="81"/>
      <c r="H564" s="101"/>
      <c r="I564" s="101"/>
      <c r="J564" s="101"/>
      <c r="K564" s="101"/>
      <c r="L564" s="81"/>
      <c r="M564" s="77"/>
      <c r="N564" s="77"/>
      <c r="O564" s="101"/>
      <c r="P564" s="101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8"/>
      <c r="AG564" s="3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</row>
    <row r="565" spans="1:50" ht="55.5" customHeight="1" hidden="1">
      <c r="A565" s="324"/>
      <c r="B565" s="322"/>
      <c r="C565" s="322"/>
      <c r="D565" s="91"/>
      <c r="E565" s="100"/>
      <c r="F565" s="81"/>
      <c r="G565" s="81"/>
      <c r="H565" s="101"/>
      <c r="I565" s="101"/>
      <c r="J565" s="101"/>
      <c r="K565" s="101"/>
      <c r="L565" s="81"/>
      <c r="M565" s="77"/>
      <c r="N565" s="77"/>
      <c r="O565" s="101"/>
      <c r="P565" s="101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8"/>
      <c r="AG565" s="3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</row>
    <row r="566" spans="1:50" ht="47.25" customHeight="1" hidden="1">
      <c r="A566" s="151"/>
      <c r="B566" s="74"/>
      <c r="C566" s="74"/>
      <c r="D566" s="91"/>
      <c r="E566" s="100"/>
      <c r="F566" s="81"/>
      <c r="G566" s="81"/>
      <c r="H566" s="101"/>
      <c r="I566" s="101"/>
      <c r="J566" s="101"/>
      <c r="K566" s="101"/>
      <c r="L566" s="81"/>
      <c r="M566" s="77"/>
      <c r="N566" s="77"/>
      <c r="O566" s="101"/>
      <c r="P566" s="101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8"/>
      <c r="AG566" s="3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</row>
    <row r="567" spans="1:50" ht="62.25" customHeight="1" hidden="1">
      <c r="A567" s="151"/>
      <c r="B567" s="74"/>
      <c r="C567" s="74"/>
      <c r="D567" s="91"/>
      <c r="E567" s="100"/>
      <c r="F567" s="81"/>
      <c r="G567" s="81"/>
      <c r="H567" s="101"/>
      <c r="I567" s="101"/>
      <c r="J567" s="101"/>
      <c r="K567" s="101"/>
      <c r="L567" s="81"/>
      <c r="M567" s="77"/>
      <c r="N567" s="77"/>
      <c r="O567" s="101"/>
      <c r="P567" s="101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8"/>
      <c r="AG567" s="3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</row>
    <row r="568" spans="1:50" ht="42" customHeight="1" hidden="1">
      <c r="A568" s="151"/>
      <c r="B568" s="74"/>
      <c r="C568" s="74"/>
      <c r="D568" s="91"/>
      <c r="E568" s="100"/>
      <c r="F568" s="81"/>
      <c r="G568" s="81"/>
      <c r="H568" s="101"/>
      <c r="I568" s="101"/>
      <c r="J568" s="101"/>
      <c r="K568" s="101"/>
      <c r="L568" s="81"/>
      <c r="M568" s="77"/>
      <c r="N568" s="77"/>
      <c r="O568" s="101"/>
      <c r="P568" s="101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3"/>
      <c r="AG568" s="3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</row>
    <row r="569" spans="1:50" ht="45.75" customHeight="1" hidden="1">
      <c r="A569" s="76"/>
      <c r="B569" s="74"/>
      <c r="C569" s="74"/>
      <c r="D569" s="91"/>
      <c r="E569" s="100"/>
      <c r="F569" s="81"/>
      <c r="G569" s="81"/>
      <c r="H569" s="101"/>
      <c r="I569" s="101"/>
      <c r="J569" s="101"/>
      <c r="K569" s="101"/>
      <c r="L569" s="81"/>
      <c r="M569" s="77"/>
      <c r="N569" s="77"/>
      <c r="O569" s="101"/>
      <c r="P569" s="101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3"/>
      <c r="AG569" s="3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</row>
    <row r="570" spans="1:50" ht="67.5" customHeight="1" hidden="1">
      <c r="A570" s="76"/>
      <c r="B570" s="74"/>
      <c r="C570" s="74"/>
      <c r="D570" s="91"/>
      <c r="E570" s="100"/>
      <c r="F570" s="81"/>
      <c r="G570" s="81"/>
      <c r="H570" s="101"/>
      <c r="I570" s="101"/>
      <c r="J570" s="101"/>
      <c r="K570" s="101"/>
      <c r="L570" s="81"/>
      <c r="M570" s="77"/>
      <c r="N570" s="77"/>
      <c r="O570" s="101"/>
      <c r="P570" s="101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3"/>
      <c r="AG570" s="3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</row>
    <row r="571" spans="1:50" ht="85.5" customHeight="1" hidden="1">
      <c r="A571" s="321"/>
      <c r="B571" s="303"/>
      <c r="C571" s="303"/>
      <c r="D571" s="91"/>
      <c r="E571" s="100"/>
      <c r="F571" s="81"/>
      <c r="G571" s="81"/>
      <c r="H571" s="101"/>
      <c r="I571" s="101"/>
      <c r="J571" s="101"/>
      <c r="K571" s="101"/>
      <c r="L571" s="81"/>
      <c r="M571" s="77"/>
      <c r="N571" s="77"/>
      <c r="O571" s="101"/>
      <c r="P571" s="101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3"/>
      <c r="AG571" s="3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</row>
    <row r="572" spans="1:50" ht="64.5" customHeight="1" hidden="1">
      <c r="A572" s="323"/>
      <c r="B572" s="313"/>
      <c r="C572" s="313"/>
      <c r="D572" s="91"/>
      <c r="E572" s="100"/>
      <c r="F572" s="81"/>
      <c r="G572" s="81"/>
      <c r="H572" s="101"/>
      <c r="I572" s="101"/>
      <c r="J572" s="101"/>
      <c r="K572" s="101"/>
      <c r="L572" s="81"/>
      <c r="M572" s="77"/>
      <c r="N572" s="77"/>
      <c r="O572" s="101"/>
      <c r="P572" s="101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374"/>
      <c r="AG572" s="3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</row>
    <row r="573" spans="1:50" ht="64.5" customHeight="1" hidden="1">
      <c r="A573" s="324"/>
      <c r="B573" s="322"/>
      <c r="C573" s="322"/>
      <c r="D573" s="91"/>
      <c r="E573" s="100"/>
      <c r="F573" s="81"/>
      <c r="G573" s="81"/>
      <c r="H573" s="101"/>
      <c r="I573" s="101"/>
      <c r="J573" s="101"/>
      <c r="K573" s="101"/>
      <c r="L573" s="81"/>
      <c r="M573" s="77"/>
      <c r="N573" s="77"/>
      <c r="O573" s="101"/>
      <c r="P573" s="101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375"/>
      <c r="AG573" s="3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</row>
    <row r="574" spans="1:50" ht="57.75" customHeight="1" hidden="1">
      <c r="A574" s="151"/>
      <c r="B574" s="74"/>
      <c r="C574" s="74"/>
      <c r="D574" s="91"/>
      <c r="E574" s="100"/>
      <c r="F574" s="81"/>
      <c r="G574" s="81"/>
      <c r="H574" s="101"/>
      <c r="I574" s="101"/>
      <c r="J574" s="101"/>
      <c r="K574" s="101"/>
      <c r="L574" s="81"/>
      <c r="M574" s="77"/>
      <c r="N574" s="77"/>
      <c r="O574" s="101"/>
      <c r="P574" s="101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144"/>
      <c r="AG574" s="3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</row>
    <row r="575" spans="1:50" ht="56.25" customHeight="1" hidden="1">
      <c r="A575" s="321"/>
      <c r="B575" s="303"/>
      <c r="C575" s="303"/>
      <c r="D575" s="91"/>
      <c r="E575" s="100"/>
      <c r="F575" s="81"/>
      <c r="G575" s="81"/>
      <c r="H575" s="101"/>
      <c r="I575" s="101"/>
      <c r="J575" s="101"/>
      <c r="K575" s="101"/>
      <c r="L575" s="81"/>
      <c r="M575" s="77"/>
      <c r="N575" s="77"/>
      <c r="O575" s="101"/>
      <c r="P575" s="101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144"/>
      <c r="AG575" s="3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</row>
    <row r="576" spans="1:50" ht="64.5" customHeight="1" hidden="1">
      <c r="A576" s="323"/>
      <c r="B576" s="313"/>
      <c r="C576" s="313"/>
      <c r="D576" s="91"/>
      <c r="E576" s="100"/>
      <c r="F576" s="81"/>
      <c r="G576" s="81"/>
      <c r="H576" s="101"/>
      <c r="I576" s="101"/>
      <c r="J576" s="101"/>
      <c r="K576" s="101"/>
      <c r="L576" s="81"/>
      <c r="M576" s="77"/>
      <c r="N576" s="77"/>
      <c r="O576" s="101"/>
      <c r="P576" s="101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144"/>
      <c r="AG576" s="3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</row>
    <row r="577" spans="1:50" ht="64.5" customHeight="1" hidden="1">
      <c r="A577" s="323"/>
      <c r="B577" s="313"/>
      <c r="C577" s="313"/>
      <c r="D577" s="91"/>
      <c r="E577" s="100"/>
      <c r="F577" s="81"/>
      <c r="G577" s="81"/>
      <c r="H577" s="101"/>
      <c r="I577" s="101"/>
      <c r="J577" s="101"/>
      <c r="K577" s="101"/>
      <c r="L577" s="81"/>
      <c r="M577" s="77"/>
      <c r="N577" s="77"/>
      <c r="O577" s="101"/>
      <c r="P577" s="101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144"/>
      <c r="AG577" s="3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</row>
    <row r="578" spans="1:50" ht="64.5" customHeight="1" hidden="1">
      <c r="A578" s="323"/>
      <c r="B578" s="313"/>
      <c r="C578" s="313"/>
      <c r="D578" s="91"/>
      <c r="E578" s="100"/>
      <c r="F578" s="81"/>
      <c r="G578" s="81"/>
      <c r="H578" s="101"/>
      <c r="I578" s="101"/>
      <c r="J578" s="101"/>
      <c r="K578" s="101"/>
      <c r="L578" s="81"/>
      <c r="M578" s="77"/>
      <c r="N578" s="77"/>
      <c r="O578" s="101"/>
      <c r="P578" s="101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144"/>
      <c r="AG578" s="3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</row>
    <row r="579" spans="1:50" ht="64.5" customHeight="1" hidden="1">
      <c r="A579" s="323"/>
      <c r="B579" s="313"/>
      <c r="C579" s="313"/>
      <c r="D579" s="91"/>
      <c r="E579" s="100"/>
      <c r="F579" s="81"/>
      <c r="G579" s="81"/>
      <c r="H579" s="101"/>
      <c r="I579" s="101"/>
      <c r="J579" s="101"/>
      <c r="K579" s="101"/>
      <c r="L579" s="81"/>
      <c r="M579" s="77"/>
      <c r="N579" s="77"/>
      <c r="O579" s="101"/>
      <c r="P579" s="101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144"/>
      <c r="AG579" s="3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</row>
    <row r="580" spans="1:50" ht="50.25" customHeight="1" hidden="1">
      <c r="A580" s="324"/>
      <c r="B580" s="322"/>
      <c r="C580" s="322"/>
      <c r="D580" s="91"/>
      <c r="E580" s="100"/>
      <c r="F580" s="81"/>
      <c r="G580" s="81"/>
      <c r="H580" s="101"/>
      <c r="I580" s="101"/>
      <c r="J580" s="101"/>
      <c r="K580" s="101"/>
      <c r="L580" s="81"/>
      <c r="M580" s="77"/>
      <c r="N580" s="77"/>
      <c r="O580" s="101"/>
      <c r="P580" s="101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144"/>
      <c r="AG580" s="3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</row>
    <row r="581" spans="1:50" ht="61.5" customHeight="1" hidden="1">
      <c r="A581" s="151"/>
      <c r="B581" s="74"/>
      <c r="C581" s="74"/>
      <c r="D581" s="91"/>
      <c r="E581" s="77"/>
      <c r="F581" s="81"/>
      <c r="G581" s="81"/>
      <c r="H581" s="77"/>
      <c r="I581" s="77"/>
      <c r="J581" s="77"/>
      <c r="K581" s="77"/>
      <c r="L581" s="81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8"/>
      <c r="AG581" s="3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</row>
    <row r="582" spans="1:50" ht="56.25" customHeight="1" hidden="1">
      <c r="A582" s="151"/>
      <c r="B582" s="74"/>
      <c r="C582" s="74"/>
      <c r="D582" s="91"/>
      <c r="E582" s="100"/>
      <c r="F582" s="81"/>
      <c r="G582" s="81"/>
      <c r="H582" s="101"/>
      <c r="I582" s="101"/>
      <c r="J582" s="101"/>
      <c r="K582" s="101"/>
      <c r="L582" s="81"/>
      <c r="M582" s="77"/>
      <c r="N582" s="77"/>
      <c r="O582" s="101"/>
      <c r="P582" s="101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8"/>
      <c r="AG582" s="3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</row>
    <row r="583" spans="1:50" ht="54" customHeight="1" hidden="1">
      <c r="A583" s="151"/>
      <c r="B583" s="74"/>
      <c r="C583" s="74"/>
      <c r="D583" s="91"/>
      <c r="E583" s="100"/>
      <c r="F583" s="81"/>
      <c r="G583" s="81"/>
      <c r="H583" s="101"/>
      <c r="I583" s="101"/>
      <c r="J583" s="101"/>
      <c r="K583" s="101"/>
      <c r="L583" s="81"/>
      <c r="M583" s="77"/>
      <c r="N583" s="77"/>
      <c r="O583" s="101"/>
      <c r="P583" s="101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144"/>
      <c r="AG583" s="3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</row>
    <row r="584" spans="1:50" ht="54" customHeight="1" hidden="1">
      <c r="A584" s="151"/>
      <c r="B584" s="74"/>
      <c r="C584" s="74"/>
      <c r="D584" s="91"/>
      <c r="E584" s="100"/>
      <c r="F584" s="81"/>
      <c r="G584" s="81"/>
      <c r="H584" s="101"/>
      <c r="I584" s="101"/>
      <c r="J584" s="101"/>
      <c r="K584" s="101"/>
      <c r="L584" s="81"/>
      <c r="M584" s="77"/>
      <c r="N584" s="77"/>
      <c r="O584" s="101"/>
      <c r="P584" s="101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144"/>
      <c r="AG584" s="3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</row>
    <row r="585" spans="1:50" ht="27" customHeight="1" hidden="1">
      <c r="A585" s="321"/>
      <c r="B585" s="303"/>
      <c r="C585" s="303"/>
      <c r="D585" s="91"/>
      <c r="E585" s="100"/>
      <c r="F585" s="81"/>
      <c r="G585" s="81"/>
      <c r="H585" s="101"/>
      <c r="I585" s="101"/>
      <c r="J585" s="101"/>
      <c r="K585" s="101"/>
      <c r="L585" s="81"/>
      <c r="M585" s="77"/>
      <c r="N585" s="77"/>
      <c r="O585" s="101"/>
      <c r="P585" s="101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144"/>
      <c r="AG585" s="3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</row>
    <row r="586" spans="1:50" ht="51" customHeight="1" hidden="1">
      <c r="A586" s="323"/>
      <c r="B586" s="313"/>
      <c r="C586" s="313"/>
      <c r="D586" s="91"/>
      <c r="E586" s="143"/>
      <c r="F586" s="81"/>
      <c r="G586" s="81"/>
      <c r="H586" s="101"/>
      <c r="I586" s="101"/>
      <c r="J586" s="101"/>
      <c r="K586" s="101"/>
      <c r="L586" s="81"/>
      <c r="M586" s="77"/>
      <c r="N586" s="77"/>
      <c r="O586" s="101"/>
      <c r="P586" s="101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144"/>
      <c r="AG586" s="3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</row>
    <row r="587" spans="1:50" ht="40.5" customHeight="1" hidden="1">
      <c r="A587" s="323"/>
      <c r="B587" s="313"/>
      <c r="C587" s="313"/>
      <c r="D587" s="91"/>
      <c r="E587" s="103"/>
      <c r="F587" s="81"/>
      <c r="G587" s="81"/>
      <c r="H587" s="77"/>
      <c r="I587" s="77"/>
      <c r="J587" s="77"/>
      <c r="K587" s="77"/>
      <c r="L587" s="81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8"/>
      <c r="AG587" s="3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</row>
    <row r="588" spans="1:50" ht="64.5" customHeight="1" hidden="1">
      <c r="A588" s="324"/>
      <c r="B588" s="322"/>
      <c r="C588" s="322"/>
      <c r="D588" s="88"/>
      <c r="E588" s="143"/>
      <c r="F588" s="81"/>
      <c r="G588" s="81"/>
      <c r="H588" s="101"/>
      <c r="I588" s="101"/>
      <c r="J588" s="101"/>
      <c r="K588" s="101"/>
      <c r="L588" s="81"/>
      <c r="M588" s="77"/>
      <c r="N588" s="77"/>
      <c r="O588" s="101"/>
      <c r="P588" s="101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3"/>
      <c r="AG588" s="3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</row>
    <row r="589" spans="1:50" ht="68.25" customHeight="1" hidden="1">
      <c r="A589" s="321"/>
      <c r="B589" s="303"/>
      <c r="C589" s="303"/>
      <c r="D589" s="88"/>
      <c r="E589" s="100"/>
      <c r="F589" s="81"/>
      <c r="G589" s="81"/>
      <c r="H589" s="101"/>
      <c r="I589" s="101"/>
      <c r="J589" s="101"/>
      <c r="K589" s="101"/>
      <c r="L589" s="81"/>
      <c r="M589" s="77"/>
      <c r="N589" s="77"/>
      <c r="O589" s="101"/>
      <c r="P589" s="101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3"/>
      <c r="AG589" s="3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</row>
    <row r="590" spans="1:50" ht="104.25" customHeight="1" hidden="1">
      <c r="A590" s="323"/>
      <c r="B590" s="313"/>
      <c r="C590" s="313"/>
      <c r="D590" s="91"/>
      <c r="E590" s="100"/>
      <c r="F590" s="81"/>
      <c r="G590" s="81"/>
      <c r="H590" s="101"/>
      <c r="I590" s="101"/>
      <c r="J590" s="101"/>
      <c r="K590" s="101"/>
      <c r="L590" s="81"/>
      <c r="M590" s="77"/>
      <c r="N590" s="77"/>
      <c r="O590" s="101"/>
      <c r="P590" s="101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144"/>
      <c r="AG590" s="3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</row>
    <row r="591" spans="1:50" ht="64.5" customHeight="1" hidden="1">
      <c r="A591" s="323"/>
      <c r="B591" s="313"/>
      <c r="C591" s="313"/>
      <c r="D591" s="91"/>
      <c r="E591" s="100"/>
      <c r="F591" s="81"/>
      <c r="G591" s="81"/>
      <c r="H591" s="101"/>
      <c r="I591" s="101"/>
      <c r="J591" s="101"/>
      <c r="K591" s="101"/>
      <c r="L591" s="81"/>
      <c r="M591" s="77"/>
      <c r="N591" s="77"/>
      <c r="O591" s="101"/>
      <c r="P591" s="101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3"/>
      <c r="AG591" s="3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</row>
    <row r="592" spans="1:50" ht="64.5" customHeight="1" hidden="1">
      <c r="A592" s="323"/>
      <c r="B592" s="313"/>
      <c r="C592" s="313"/>
      <c r="D592" s="91"/>
      <c r="E592" s="100"/>
      <c r="F592" s="81"/>
      <c r="G592" s="81"/>
      <c r="H592" s="101"/>
      <c r="I592" s="101"/>
      <c r="J592" s="101"/>
      <c r="K592" s="101"/>
      <c r="L592" s="81"/>
      <c r="M592" s="77"/>
      <c r="N592" s="77"/>
      <c r="O592" s="101"/>
      <c r="P592" s="101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3"/>
      <c r="AG592" s="3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</row>
    <row r="593" spans="1:50" ht="64.5" customHeight="1" hidden="1">
      <c r="A593" s="323"/>
      <c r="B593" s="313"/>
      <c r="C593" s="313"/>
      <c r="D593" s="88"/>
      <c r="E593" s="100"/>
      <c r="F593" s="81"/>
      <c r="G593" s="81"/>
      <c r="H593" s="101"/>
      <c r="I593" s="101"/>
      <c r="J593" s="101"/>
      <c r="K593" s="101"/>
      <c r="L593" s="81"/>
      <c r="M593" s="77"/>
      <c r="N593" s="77"/>
      <c r="O593" s="101"/>
      <c r="P593" s="101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3"/>
      <c r="AG593" s="3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</row>
    <row r="594" spans="1:50" ht="64.5" customHeight="1" hidden="1">
      <c r="A594" s="323"/>
      <c r="B594" s="313"/>
      <c r="C594" s="313"/>
      <c r="D594" s="88"/>
      <c r="E594" s="100"/>
      <c r="F594" s="81"/>
      <c r="G594" s="81"/>
      <c r="H594" s="101"/>
      <c r="I594" s="101"/>
      <c r="J594" s="101"/>
      <c r="K594" s="101"/>
      <c r="L594" s="81"/>
      <c r="M594" s="77"/>
      <c r="N594" s="77"/>
      <c r="O594" s="101"/>
      <c r="P594" s="101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3"/>
      <c r="AG594" s="3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</row>
    <row r="595" spans="1:50" ht="52.5" customHeight="1" hidden="1">
      <c r="A595" s="323"/>
      <c r="B595" s="313"/>
      <c r="C595" s="313"/>
      <c r="D595" s="88"/>
      <c r="E595" s="100"/>
      <c r="F595" s="81"/>
      <c r="G595" s="81"/>
      <c r="H595" s="101"/>
      <c r="I595" s="101"/>
      <c r="J595" s="101"/>
      <c r="K595" s="101"/>
      <c r="L595" s="81"/>
      <c r="M595" s="77"/>
      <c r="N595" s="77"/>
      <c r="O595" s="101"/>
      <c r="P595" s="101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3"/>
      <c r="AG595" s="3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</row>
    <row r="596" spans="1:50" ht="49.5" customHeight="1" hidden="1">
      <c r="A596" s="323"/>
      <c r="B596" s="313"/>
      <c r="C596" s="313"/>
      <c r="D596" s="88"/>
      <c r="E596" s="100"/>
      <c r="F596" s="81"/>
      <c r="G596" s="81"/>
      <c r="H596" s="101"/>
      <c r="I596" s="101"/>
      <c r="J596" s="101"/>
      <c r="K596" s="101"/>
      <c r="L596" s="81"/>
      <c r="M596" s="77"/>
      <c r="N596" s="77"/>
      <c r="O596" s="101"/>
      <c r="P596" s="101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3"/>
      <c r="AG596" s="3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</row>
    <row r="597" spans="1:50" ht="48" customHeight="1" hidden="1">
      <c r="A597" s="323"/>
      <c r="B597" s="313"/>
      <c r="C597" s="313"/>
      <c r="D597" s="88"/>
      <c r="E597" s="100"/>
      <c r="F597" s="81"/>
      <c r="G597" s="81"/>
      <c r="H597" s="101"/>
      <c r="I597" s="101"/>
      <c r="J597" s="101"/>
      <c r="K597" s="101"/>
      <c r="L597" s="81"/>
      <c r="M597" s="77"/>
      <c r="N597" s="77"/>
      <c r="O597" s="101"/>
      <c r="P597" s="101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3"/>
      <c r="AG597" s="3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</row>
    <row r="598" spans="1:50" ht="42.75" customHeight="1" hidden="1">
      <c r="A598" s="324"/>
      <c r="B598" s="322"/>
      <c r="C598" s="322"/>
      <c r="D598" s="88"/>
      <c r="E598" s="100"/>
      <c r="F598" s="81"/>
      <c r="G598" s="81"/>
      <c r="H598" s="101"/>
      <c r="I598" s="101"/>
      <c r="J598" s="101"/>
      <c r="K598" s="101"/>
      <c r="L598" s="81"/>
      <c r="M598" s="77"/>
      <c r="N598" s="77"/>
      <c r="O598" s="101"/>
      <c r="P598" s="101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3"/>
      <c r="AG598" s="3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</row>
    <row r="599" spans="1:50" ht="64.5" customHeight="1" hidden="1">
      <c r="A599" s="151"/>
      <c r="B599" s="74"/>
      <c r="C599" s="74"/>
      <c r="D599" s="91"/>
      <c r="E599" s="100"/>
      <c r="F599" s="81"/>
      <c r="G599" s="81"/>
      <c r="H599" s="101"/>
      <c r="I599" s="101"/>
      <c r="J599" s="101"/>
      <c r="K599" s="101"/>
      <c r="L599" s="81"/>
      <c r="M599" s="77"/>
      <c r="N599" s="77"/>
      <c r="O599" s="101"/>
      <c r="P599" s="101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8"/>
      <c r="AG599" s="3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</row>
    <row r="600" spans="1:50" ht="64.5" customHeight="1" hidden="1">
      <c r="A600" s="151"/>
      <c r="B600" s="74"/>
      <c r="C600" s="74"/>
      <c r="D600" s="91"/>
      <c r="E600" s="100"/>
      <c r="F600" s="81"/>
      <c r="G600" s="81"/>
      <c r="H600" s="101"/>
      <c r="I600" s="101"/>
      <c r="J600" s="101"/>
      <c r="K600" s="101"/>
      <c r="L600" s="81"/>
      <c r="M600" s="77"/>
      <c r="N600" s="77"/>
      <c r="O600" s="101"/>
      <c r="P600" s="101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8"/>
      <c r="AG600" s="3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</row>
    <row r="601" spans="1:50" ht="64.5" customHeight="1" hidden="1">
      <c r="A601" s="151"/>
      <c r="B601" s="74"/>
      <c r="C601" s="74"/>
      <c r="D601" s="91"/>
      <c r="E601" s="100"/>
      <c r="F601" s="81"/>
      <c r="G601" s="81"/>
      <c r="H601" s="101"/>
      <c r="I601" s="101"/>
      <c r="J601" s="101"/>
      <c r="K601" s="101"/>
      <c r="L601" s="81"/>
      <c r="M601" s="77"/>
      <c r="N601" s="77"/>
      <c r="O601" s="101"/>
      <c r="P601" s="101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8"/>
      <c r="AG601" s="3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</row>
    <row r="602" spans="1:50" ht="64.5" customHeight="1" hidden="1">
      <c r="A602" s="151"/>
      <c r="B602" s="74"/>
      <c r="C602" s="74"/>
      <c r="D602" s="91"/>
      <c r="E602" s="100"/>
      <c r="F602" s="81"/>
      <c r="G602" s="81"/>
      <c r="H602" s="101"/>
      <c r="I602" s="101"/>
      <c r="J602" s="101"/>
      <c r="K602" s="101"/>
      <c r="L602" s="81"/>
      <c r="M602" s="77"/>
      <c r="N602" s="77"/>
      <c r="O602" s="101"/>
      <c r="P602" s="101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8"/>
      <c r="AG602" s="3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</row>
    <row r="603" spans="1:50" ht="64.5" customHeight="1" hidden="1">
      <c r="A603" s="151"/>
      <c r="B603" s="74"/>
      <c r="C603" s="74"/>
      <c r="D603" s="91"/>
      <c r="E603" s="100"/>
      <c r="F603" s="81"/>
      <c r="G603" s="81"/>
      <c r="H603" s="101"/>
      <c r="I603" s="101"/>
      <c r="J603" s="101"/>
      <c r="K603" s="101"/>
      <c r="L603" s="81"/>
      <c r="M603" s="77"/>
      <c r="N603" s="77"/>
      <c r="O603" s="101"/>
      <c r="P603" s="101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8"/>
      <c r="AG603" s="3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</row>
    <row r="604" spans="1:50" ht="64.5" customHeight="1" hidden="1">
      <c r="A604" s="151"/>
      <c r="B604" s="74"/>
      <c r="C604" s="74"/>
      <c r="D604" s="91"/>
      <c r="E604" s="100"/>
      <c r="F604" s="81"/>
      <c r="G604" s="81"/>
      <c r="H604" s="101"/>
      <c r="I604" s="101"/>
      <c r="J604" s="101"/>
      <c r="K604" s="101"/>
      <c r="L604" s="81"/>
      <c r="M604" s="77"/>
      <c r="N604" s="77"/>
      <c r="O604" s="101"/>
      <c r="P604" s="101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8"/>
      <c r="AG604" s="3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</row>
    <row r="605" spans="1:50" ht="64.5" customHeight="1" hidden="1">
      <c r="A605" s="151"/>
      <c r="B605" s="74"/>
      <c r="C605" s="74"/>
      <c r="D605" s="91"/>
      <c r="E605" s="100"/>
      <c r="F605" s="81"/>
      <c r="G605" s="81"/>
      <c r="H605" s="101"/>
      <c r="I605" s="101"/>
      <c r="J605" s="101"/>
      <c r="K605" s="101"/>
      <c r="L605" s="81"/>
      <c r="M605" s="77"/>
      <c r="N605" s="77"/>
      <c r="O605" s="101"/>
      <c r="P605" s="101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8"/>
      <c r="AG605" s="3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</row>
    <row r="606" spans="1:50" ht="64.5" customHeight="1" hidden="1">
      <c r="A606" s="151"/>
      <c r="B606" s="74"/>
      <c r="C606" s="74"/>
      <c r="D606" s="91"/>
      <c r="E606" s="100"/>
      <c r="F606" s="81"/>
      <c r="G606" s="81"/>
      <c r="H606" s="101"/>
      <c r="I606" s="101"/>
      <c r="J606" s="101"/>
      <c r="K606" s="101"/>
      <c r="L606" s="81"/>
      <c r="M606" s="77"/>
      <c r="N606" s="77"/>
      <c r="O606" s="101"/>
      <c r="P606" s="101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8"/>
      <c r="AG606" s="3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</row>
    <row r="607" spans="1:50" ht="64.5" customHeight="1" hidden="1">
      <c r="A607" s="151"/>
      <c r="B607" s="74"/>
      <c r="C607" s="74"/>
      <c r="D607" s="91"/>
      <c r="E607" s="100"/>
      <c r="F607" s="81"/>
      <c r="G607" s="81"/>
      <c r="H607" s="101"/>
      <c r="I607" s="101"/>
      <c r="J607" s="101"/>
      <c r="K607" s="101"/>
      <c r="L607" s="81"/>
      <c r="M607" s="77"/>
      <c r="N607" s="77"/>
      <c r="O607" s="101"/>
      <c r="P607" s="101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8"/>
      <c r="AG607" s="3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</row>
    <row r="608" spans="1:50" ht="64.5" customHeight="1" hidden="1">
      <c r="A608" s="151"/>
      <c r="B608" s="74"/>
      <c r="C608" s="74"/>
      <c r="D608" s="91"/>
      <c r="E608" s="100"/>
      <c r="F608" s="81"/>
      <c r="G608" s="81"/>
      <c r="H608" s="101"/>
      <c r="I608" s="101"/>
      <c r="J608" s="101"/>
      <c r="K608" s="101"/>
      <c r="L608" s="81"/>
      <c r="M608" s="77"/>
      <c r="N608" s="77"/>
      <c r="O608" s="101"/>
      <c r="P608" s="101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8"/>
      <c r="AG608" s="3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</row>
    <row r="609" spans="1:50" ht="64.5" customHeight="1" hidden="1">
      <c r="A609" s="151"/>
      <c r="B609" s="74"/>
      <c r="C609" s="74"/>
      <c r="D609" s="91"/>
      <c r="E609" s="100"/>
      <c r="F609" s="81"/>
      <c r="G609" s="81"/>
      <c r="H609" s="101"/>
      <c r="I609" s="101"/>
      <c r="J609" s="101"/>
      <c r="K609" s="101"/>
      <c r="L609" s="81"/>
      <c r="M609" s="77"/>
      <c r="N609" s="77"/>
      <c r="O609" s="101"/>
      <c r="P609" s="101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8"/>
      <c r="AG609" s="3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</row>
    <row r="610" spans="1:50" ht="64.5" customHeight="1" hidden="1">
      <c r="A610" s="151"/>
      <c r="B610" s="74"/>
      <c r="C610" s="74"/>
      <c r="D610" s="91"/>
      <c r="E610" s="100"/>
      <c r="F610" s="81"/>
      <c r="G610" s="81"/>
      <c r="H610" s="101"/>
      <c r="I610" s="101"/>
      <c r="J610" s="101"/>
      <c r="K610" s="101"/>
      <c r="L610" s="81"/>
      <c r="M610" s="77"/>
      <c r="N610" s="77"/>
      <c r="O610" s="101"/>
      <c r="P610" s="101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8"/>
      <c r="AG610" s="3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</row>
    <row r="611" spans="1:50" ht="64.5" customHeight="1" hidden="1">
      <c r="A611" s="151"/>
      <c r="B611" s="74"/>
      <c r="C611" s="74"/>
      <c r="D611" s="91"/>
      <c r="E611" s="100"/>
      <c r="F611" s="81"/>
      <c r="G611" s="81"/>
      <c r="H611" s="101"/>
      <c r="I611" s="101"/>
      <c r="J611" s="101"/>
      <c r="K611" s="101"/>
      <c r="L611" s="81"/>
      <c r="M611" s="77"/>
      <c r="N611" s="77"/>
      <c r="O611" s="101"/>
      <c r="P611" s="101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8"/>
      <c r="AG611" s="3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</row>
    <row r="612" spans="1:50" ht="64.5" customHeight="1" hidden="1">
      <c r="A612" s="151"/>
      <c r="B612" s="74"/>
      <c r="C612" s="74"/>
      <c r="D612" s="91"/>
      <c r="E612" s="100"/>
      <c r="F612" s="81"/>
      <c r="G612" s="81"/>
      <c r="H612" s="101"/>
      <c r="I612" s="101"/>
      <c r="J612" s="101"/>
      <c r="K612" s="101"/>
      <c r="L612" s="81"/>
      <c r="M612" s="77"/>
      <c r="N612" s="77"/>
      <c r="O612" s="101"/>
      <c r="P612" s="101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8"/>
      <c r="AG612" s="3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</row>
    <row r="613" spans="1:50" ht="64.5" customHeight="1" hidden="1">
      <c r="A613" s="151"/>
      <c r="B613" s="74"/>
      <c r="C613" s="74"/>
      <c r="D613" s="91"/>
      <c r="E613" s="100"/>
      <c r="F613" s="81"/>
      <c r="G613" s="81"/>
      <c r="H613" s="101"/>
      <c r="I613" s="101"/>
      <c r="J613" s="101"/>
      <c r="K613" s="101"/>
      <c r="L613" s="81"/>
      <c r="M613" s="77"/>
      <c r="N613" s="77"/>
      <c r="O613" s="101"/>
      <c r="P613" s="101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8"/>
      <c r="AG613" s="3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</row>
    <row r="614" spans="1:50" ht="64.5" customHeight="1" hidden="1">
      <c r="A614" s="151"/>
      <c r="B614" s="74"/>
      <c r="C614" s="74"/>
      <c r="D614" s="91"/>
      <c r="E614" s="100"/>
      <c r="F614" s="81"/>
      <c r="G614" s="81"/>
      <c r="H614" s="101"/>
      <c r="I614" s="101"/>
      <c r="J614" s="101"/>
      <c r="K614" s="101"/>
      <c r="L614" s="81"/>
      <c r="M614" s="77"/>
      <c r="N614" s="77"/>
      <c r="O614" s="101"/>
      <c r="P614" s="101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8"/>
      <c r="AG614" s="3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</row>
    <row r="615" spans="1:50" ht="64.5" customHeight="1" hidden="1">
      <c r="A615" s="151"/>
      <c r="B615" s="74"/>
      <c r="C615" s="74"/>
      <c r="D615" s="91"/>
      <c r="E615" s="100"/>
      <c r="F615" s="81"/>
      <c r="G615" s="81"/>
      <c r="H615" s="101"/>
      <c r="I615" s="101"/>
      <c r="J615" s="101"/>
      <c r="K615" s="101"/>
      <c r="L615" s="81"/>
      <c r="M615" s="77"/>
      <c r="N615" s="77"/>
      <c r="O615" s="101"/>
      <c r="P615" s="101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8"/>
      <c r="AG615" s="3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</row>
    <row r="616" spans="1:50" ht="64.5" customHeight="1" hidden="1">
      <c r="A616" s="151"/>
      <c r="B616" s="74"/>
      <c r="C616" s="74"/>
      <c r="D616" s="91"/>
      <c r="E616" s="100"/>
      <c r="F616" s="81"/>
      <c r="G616" s="81"/>
      <c r="H616" s="101"/>
      <c r="I616" s="101"/>
      <c r="J616" s="101"/>
      <c r="K616" s="101"/>
      <c r="L616" s="81"/>
      <c r="M616" s="77"/>
      <c r="N616" s="77"/>
      <c r="O616" s="101"/>
      <c r="P616" s="101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8"/>
      <c r="AG616" s="3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</row>
    <row r="617" spans="1:50" ht="64.5" customHeight="1" hidden="1">
      <c r="A617" s="151"/>
      <c r="B617" s="74"/>
      <c r="C617" s="74"/>
      <c r="D617" s="91"/>
      <c r="E617" s="100"/>
      <c r="F617" s="81"/>
      <c r="G617" s="81"/>
      <c r="H617" s="101"/>
      <c r="I617" s="101"/>
      <c r="J617" s="101"/>
      <c r="K617" s="101"/>
      <c r="L617" s="81"/>
      <c r="M617" s="77"/>
      <c r="N617" s="77"/>
      <c r="O617" s="101"/>
      <c r="P617" s="101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8"/>
      <c r="AG617" s="3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</row>
    <row r="618" spans="1:50" ht="64.5" customHeight="1" hidden="1">
      <c r="A618" s="151"/>
      <c r="B618" s="74"/>
      <c r="C618" s="74"/>
      <c r="D618" s="91"/>
      <c r="E618" s="100"/>
      <c r="F618" s="81"/>
      <c r="G618" s="81"/>
      <c r="H618" s="101"/>
      <c r="I618" s="101"/>
      <c r="J618" s="101"/>
      <c r="K618" s="101"/>
      <c r="L618" s="81"/>
      <c r="M618" s="77"/>
      <c r="N618" s="77"/>
      <c r="O618" s="101"/>
      <c r="P618" s="101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8"/>
      <c r="AG618" s="3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</row>
    <row r="619" spans="1:50" ht="64.5" customHeight="1" hidden="1">
      <c r="A619" s="151"/>
      <c r="B619" s="74"/>
      <c r="C619" s="74"/>
      <c r="D619" s="91"/>
      <c r="E619" s="100"/>
      <c r="F619" s="81"/>
      <c r="G619" s="81"/>
      <c r="H619" s="101"/>
      <c r="I619" s="101"/>
      <c r="J619" s="101"/>
      <c r="K619" s="101"/>
      <c r="L619" s="81"/>
      <c r="M619" s="77"/>
      <c r="N619" s="77"/>
      <c r="O619" s="101"/>
      <c r="P619" s="101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8"/>
      <c r="AG619" s="3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</row>
    <row r="620" spans="1:50" ht="64.5" customHeight="1" hidden="1">
      <c r="A620" s="151"/>
      <c r="B620" s="74"/>
      <c r="C620" s="74"/>
      <c r="D620" s="91"/>
      <c r="E620" s="100"/>
      <c r="F620" s="81"/>
      <c r="G620" s="81"/>
      <c r="H620" s="101"/>
      <c r="I620" s="101"/>
      <c r="J620" s="101"/>
      <c r="K620" s="101"/>
      <c r="L620" s="81"/>
      <c r="M620" s="77"/>
      <c r="N620" s="77"/>
      <c r="O620" s="101"/>
      <c r="P620" s="101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8"/>
      <c r="AG620" s="3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</row>
    <row r="621" spans="1:50" ht="64.5" customHeight="1" hidden="1">
      <c r="A621" s="151"/>
      <c r="B621" s="74"/>
      <c r="C621" s="74"/>
      <c r="D621" s="91"/>
      <c r="E621" s="100"/>
      <c r="F621" s="81"/>
      <c r="G621" s="81"/>
      <c r="H621" s="101"/>
      <c r="I621" s="101"/>
      <c r="J621" s="101"/>
      <c r="K621" s="101"/>
      <c r="L621" s="81"/>
      <c r="M621" s="77"/>
      <c r="N621" s="77"/>
      <c r="O621" s="101"/>
      <c r="P621" s="101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8"/>
      <c r="AG621" s="3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</row>
    <row r="622" spans="1:50" ht="203.25" customHeight="1" hidden="1">
      <c r="A622" s="76"/>
      <c r="B622" s="76"/>
      <c r="C622" s="76"/>
      <c r="D622" s="133"/>
      <c r="E622" s="100"/>
      <c r="F622" s="81"/>
      <c r="G622" s="81"/>
      <c r="H622" s="101"/>
      <c r="I622" s="101"/>
      <c r="J622" s="101"/>
      <c r="K622" s="101"/>
      <c r="L622" s="81"/>
      <c r="M622" s="77"/>
      <c r="N622" s="77"/>
      <c r="O622" s="101"/>
      <c r="P622" s="101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8"/>
      <c r="AG622" s="3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</row>
    <row r="623" spans="1:50" ht="69" customHeight="1" hidden="1">
      <c r="A623" s="76"/>
      <c r="B623" s="76"/>
      <c r="C623" s="154"/>
      <c r="D623" s="133"/>
      <c r="E623" s="100"/>
      <c r="F623" s="81"/>
      <c r="G623" s="81"/>
      <c r="H623" s="101"/>
      <c r="I623" s="101"/>
      <c r="J623" s="101"/>
      <c r="K623" s="101"/>
      <c r="L623" s="81"/>
      <c r="M623" s="77"/>
      <c r="N623" s="77"/>
      <c r="O623" s="101"/>
      <c r="P623" s="101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8"/>
      <c r="AG623" s="3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</row>
    <row r="624" spans="1:50" ht="52.5" customHeight="1" hidden="1">
      <c r="A624" s="76"/>
      <c r="B624" s="76"/>
      <c r="C624" s="151"/>
      <c r="D624" s="133"/>
      <c r="E624" s="100"/>
      <c r="F624" s="81"/>
      <c r="G624" s="81"/>
      <c r="H624" s="101"/>
      <c r="I624" s="101"/>
      <c r="J624" s="101"/>
      <c r="K624" s="101"/>
      <c r="L624" s="81"/>
      <c r="M624" s="77"/>
      <c r="N624" s="77"/>
      <c r="O624" s="101"/>
      <c r="P624" s="101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8"/>
      <c r="AG624" s="3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</row>
    <row r="625" spans="1:50" ht="63.75" customHeight="1" hidden="1">
      <c r="A625" s="151"/>
      <c r="B625" s="74"/>
      <c r="C625" s="74"/>
      <c r="D625" s="133"/>
      <c r="E625" s="100"/>
      <c r="F625" s="81"/>
      <c r="G625" s="81"/>
      <c r="H625" s="101"/>
      <c r="I625" s="101"/>
      <c r="J625" s="101"/>
      <c r="K625" s="101"/>
      <c r="L625" s="81"/>
      <c r="M625" s="77"/>
      <c r="N625" s="77"/>
      <c r="O625" s="101"/>
      <c r="P625" s="101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8"/>
      <c r="AG625" s="3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</row>
    <row r="626" spans="1:50" ht="60.75" customHeight="1" hidden="1">
      <c r="A626" s="151"/>
      <c r="B626" s="74"/>
      <c r="C626" s="74"/>
      <c r="D626" s="133"/>
      <c r="E626" s="100"/>
      <c r="F626" s="81"/>
      <c r="G626" s="81"/>
      <c r="H626" s="101"/>
      <c r="I626" s="101"/>
      <c r="J626" s="101"/>
      <c r="K626" s="101"/>
      <c r="L626" s="81"/>
      <c r="M626" s="77"/>
      <c r="N626" s="77"/>
      <c r="O626" s="101"/>
      <c r="P626" s="101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8"/>
      <c r="AG626" s="3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</row>
    <row r="627" spans="1:50" ht="63.75" customHeight="1" hidden="1">
      <c r="A627" s="151"/>
      <c r="B627" s="74"/>
      <c r="C627" s="74"/>
      <c r="D627" s="133"/>
      <c r="E627" s="100"/>
      <c r="F627" s="81"/>
      <c r="G627" s="81"/>
      <c r="H627" s="101"/>
      <c r="I627" s="101"/>
      <c r="J627" s="101"/>
      <c r="K627" s="101"/>
      <c r="L627" s="81"/>
      <c r="M627" s="77"/>
      <c r="N627" s="77"/>
      <c r="O627" s="101"/>
      <c r="P627" s="101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3"/>
      <c r="AG627" s="3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</row>
    <row r="628" spans="1:50" ht="66" customHeight="1" hidden="1">
      <c r="A628" s="321"/>
      <c r="B628" s="303"/>
      <c r="C628" s="303"/>
      <c r="D628" s="133"/>
      <c r="E628" s="100"/>
      <c r="F628" s="81"/>
      <c r="G628" s="81"/>
      <c r="H628" s="101"/>
      <c r="I628" s="101"/>
      <c r="J628" s="101"/>
      <c r="K628" s="101"/>
      <c r="L628" s="81"/>
      <c r="M628" s="77"/>
      <c r="N628" s="77"/>
      <c r="O628" s="101"/>
      <c r="P628" s="101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127"/>
      <c r="AG628" s="3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</row>
    <row r="629" spans="1:50" s="10" customFormat="1" ht="65.25" customHeight="1" hidden="1">
      <c r="A629" s="323"/>
      <c r="B629" s="313"/>
      <c r="C629" s="313"/>
      <c r="D629" s="133"/>
      <c r="E629" s="100"/>
      <c r="F629" s="81"/>
      <c r="G629" s="81"/>
      <c r="H629" s="101"/>
      <c r="I629" s="101"/>
      <c r="J629" s="101"/>
      <c r="K629" s="101"/>
      <c r="L629" s="81"/>
      <c r="M629" s="77"/>
      <c r="N629" s="77"/>
      <c r="O629" s="101"/>
      <c r="P629" s="101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3"/>
      <c r="AG629" s="29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</row>
    <row r="630" spans="1:50" s="10" customFormat="1" ht="52.5" customHeight="1" hidden="1">
      <c r="A630" s="324"/>
      <c r="B630" s="322"/>
      <c r="C630" s="322"/>
      <c r="D630" s="133"/>
      <c r="E630" s="100"/>
      <c r="F630" s="81"/>
      <c r="G630" s="81"/>
      <c r="H630" s="101"/>
      <c r="I630" s="101"/>
      <c r="J630" s="101"/>
      <c r="K630" s="101"/>
      <c r="L630" s="81"/>
      <c r="M630" s="77"/>
      <c r="N630" s="77"/>
      <c r="O630" s="101"/>
      <c r="P630" s="101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85"/>
      <c r="AG630" s="29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</row>
    <row r="631" spans="1:50" s="10" customFormat="1" ht="42.75" customHeight="1" hidden="1">
      <c r="A631" s="114"/>
      <c r="B631" s="147"/>
      <c r="C631" s="133"/>
      <c r="D631" s="116"/>
      <c r="E631" s="77"/>
      <c r="F631" s="81"/>
      <c r="G631" s="81"/>
      <c r="H631" s="77"/>
      <c r="I631" s="77"/>
      <c r="J631" s="77"/>
      <c r="K631" s="77"/>
      <c r="L631" s="81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145"/>
      <c r="AG631" s="29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</row>
    <row r="632" spans="1:50" s="10" customFormat="1" ht="83.25" customHeight="1" hidden="1">
      <c r="A632" s="114"/>
      <c r="B632" s="147"/>
      <c r="C632" s="133"/>
      <c r="D632" s="116"/>
      <c r="E632" s="77"/>
      <c r="F632" s="81"/>
      <c r="G632" s="81"/>
      <c r="H632" s="77"/>
      <c r="I632" s="77"/>
      <c r="J632" s="77"/>
      <c r="K632" s="77"/>
      <c r="L632" s="81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145"/>
      <c r="AG632" s="29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</row>
    <row r="633" spans="1:50" s="10" customFormat="1" ht="104.25" customHeight="1" hidden="1">
      <c r="A633" s="114"/>
      <c r="B633" s="147"/>
      <c r="C633" s="133"/>
      <c r="D633" s="163"/>
      <c r="E633" s="77"/>
      <c r="F633" s="81"/>
      <c r="G633" s="81"/>
      <c r="H633" s="77"/>
      <c r="I633" s="77"/>
      <c r="J633" s="77"/>
      <c r="K633" s="77"/>
      <c r="L633" s="81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145"/>
      <c r="AG633" s="29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</row>
    <row r="634" spans="1:50" s="10" customFormat="1" ht="53.25" customHeight="1" hidden="1">
      <c r="A634" s="114"/>
      <c r="B634" s="147"/>
      <c r="C634" s="133"/>
      <c r="D634" s="116"/>
      <c r="E634" s="77"/>
      <c r="F634" s="81"/>
      <c r="G634" s="81"/>
      <c r="H634" s="77"/>
      <c r="I634" s="77"/>
      <c r="J634" s="77"/>
      <c r="K634" s="77"/>
      <c r="L634" s="81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85"/>
      <c r="AG634" s="29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</row>
    <row r="635" spans="1:50" s="10" customFormat="1" ht="57" customHeight="1" hidden="1">
      <c r="A635" s="325"/>
      <c r="B635" s="303"/>
      <c r="C635" s="303"/>
      <c r="D635" s="163"/>
      <c r="E635" s="77"/>
      <c r="F635" s="81"/>
      <c r="G635" s="81"/>
      <c r="H635" s="77"/>
      <c r="I635" s="77"/>
      <c r="J635" s="77"/>
      <c r="K635" s="77"/>
      <c r="L635" s="81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145"/>
      <c r="AG635" s="29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</row>
    <row r="636" spans="1:50" s="10" customFormat="1" ht="28.5" customHeight="1" hidden="1">
      <c r="A636" s="326"/>
      <c r="B636" s="313"/>
      <c r="C636" s="313"/>
      <c r="D636" s="116"/>
      <c r="E636" s="77"/>
      <c r="F636" s="81"/>
      <c r="G636" s="81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145"/>
      <c r="AG636" s="29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</row>
    <row r="637" spans="1:50" s="10" customFormat="1" ht="43.5" customHeight="1" hidden="1">
      <c r="A637" s="326"/>
      <c r="B637" s="313"/>
      <c r="C637" s="313"/>
      <c r="D637" s="116"/>
      <c r="E637" s="77"/>
      <c r="F637" s="81"/>
      <c r="G637" s="81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145"/>
      <c r="AG637" s="29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</row>
    <row r="638" spans="1:50" s="10" customFormat="1" ht="51.75" customHeight="1" hidden="1">
      <c r="A638" s="327"/>
      <c r="B638" s="322"/>
      <c r="C638" s="322"/>
      <c r="D638" s="116"/>
      <c r="E638" s="77"/>
      <c r="F638" s="81"/>
      <c r="G638" s="81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145"/>
      <c r="AG638" s="29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</row>
    <row r="639" spans="1:50" s="10" customFormat="1" ht="39" customHeight="1" hidden="1">
      <c r="A639" s="114"/>
      <c r="B639" s="147"/>
      <c r="C639" s="133"/>
      <c r="D639" s="116"/>
      <c r="E639" s="77"/>
      <c r="F639" s="81"/>
      <c r="G639" s="81"/>
      <c r="H639" s="77"/>
      <c r="I639" s="77"/>
      <c r="J639" s="77"/>
      <c r="K639" s="77"/>
      <c r="L639" s="81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8"/>
      <c r="AG639" s="29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</row>
    <row r="640" spans="1:50" s="10" customFormat="1" ht="58.5" customHeight="1" hidden="1">
      <c r="A640" s="114"/>
      <c r="B640" s="152"/>
      <c r="C640" s="133"/>
      <c r="D640" s="91"/>
      <c r="E640" s="77"/>
      <c r="F640" s="81"/>
      <c r="G640" s="81"/>
      <c r="H640" s="77"/>
      <c r="I640" s="77"/>
      <c r="J640" s="77"/>
      <c r="K640" s="77"/>
      <c r="L640" s="81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85"/>
      <c r="AG640" s="29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</row>
    <row r="641" spans="1:50" s="10" customFormat="1" ht="52.5" customHeight="1" hidden="1">
      <c r="A641" s="114"/>
      <c r="B641" s="147"/>
      <c r="C641" s="133"/>
      <c r="D641" s="91"/>
      <c r="E641" s="100"/>
      <c r="F641" s="81"/>
      <c r="G641" s="81"/>
      <c r="H641" s="101"/>
      <c r="I641" s="101"/>
      <c r="J641" s="101"/>
      <c r="K641" s="101"/>
      <c r="L641" s="81"/>
      <c r="M641" s="77"/>
      <c r="N641" s="77"/>
      <c r="O641" s="101"/>
      <c r="P641" s="101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8"/>
      <c r="AG641" s="29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</row>
    <row r="642" spans="1:50" s="10" customFormat="1" ht="93" customHeight="1" hidden="1">
      <c r="A642" s="325"/>
      <c r="B642" s="303"/>
      <c r="C642" s="303"/>
      <c r="D642" s="91"/>
      <c r="E642" s="100"/>
      <c r="F642" s="81"/>
      <c r="G642" s="81"/>
      <c r="H642" s="101"/>
      <c r="I642" s="101"/>
      <c r="J642" s="101"/>
      <c r="K642" s="101"/>
      <c r="L642" s="81"/>
      <c r="M642" s="77"/>
      <c r="N642" s="77"/>
      <c r="O642" s="101"/>
      <c r="P642" s="101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8"/>
      <c r="AG642" s="29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</row>
    <row r="643" spans="1:50" s="10" customFormat="1" ht="51" customHeight="1" hidden="1">
      <c r="A643" s="326"/>
      <c r="B643" s="313"/>
      <c r="C643" s="313"/>
      <c r="D643" s="116"/>
      <c r="E643" s="77"/>
      <c r="F643" s="81"/>
      <c r="G643" s="81"/>
      <c r="H643" s="77"/>
      <c r="I643" s="77"/>
      <c r="J643" s="77"/>
      <c r="K643" s="77"/>
      <c r="L643" s="81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145"/>
      <c r="AG643" s="29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</row>
    <row r="644" spans="1:50" s="10" customFormat="1" ht="89.25" customHeight="1" hidden="1">
      <c r="A644" s="326"/>
      <c r="B644" s="313"/>
      <c r="C644" s="313"/>
      <c r="D644" s="116"/>
      <c r="E644" s="77"/>
      <c r="F644" s="81"/>
      <c r="G644" s="81"/>
      <c r="H644" s="77"/>
      <c r="I644" s="77"/>
      <c r="J644" s="77"/>
      <c r="K644" s="77"/>
      <c r="L644" s="81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145"/>
      <c r="AG644" s="29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</row>
    <row r="645" spans="1:50" s="10" customFormat="1" ht="51" customHeight="1" hidden="1">
      <c r="A645" s="326"/>
      <c r="B645" s="313"/>
      <c r="C645" s="313"/>
      <c r="D645" s="116"/>
      <c r="E645" s="77"/>
      <c r="F645" s="81"/>
      <c r="G645" s="81"/>
      <c r="H645" s="77"/>
      <c r="I645" s="77"/>
      <c r="J645" s="77"/>
      <c r="K645" s="77"/>
      <c r="L645" s="81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145"/>
      <c r="AG645" s="29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</row>
    <row r="646" spans="1:50" s="10" customFormat="1" ht="51" customHeight="1" hidden="1">
      <c r="A646" s="326"/>
      <c r="B646" s="313"/>
      <c r="C646" s="313"/>
      <c r="D646" s="116"/>
      <c r="E646" s="77"/>
      <c r="F646" s="81"/>
      <c r="G646" s="81"/>
      <c r="H646" s="77"/>
      <c r="I646" s="77"/>
      <c r="J646" s="77"/>
      <c r="K646" s="77"/>
      <c r="L646" s="81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145"/>
      <c r="AG646" s="29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</row>
    <row r="647" spans="1:50" s="10" customFormat="1" ht="114" customHeight="1" hidden="1">
      <c r="A647" s="327"/>
      <c r="B647" s="322"/>
      <c r="C647" s="322"/>
      <c r="D647" s="116"/>
      <c r="E647" s="77"/>
      <c r="F647" s="81"/>
      <c r="G647" s="81"/>
      <c r="H647" s="77"/>
      <c r="I647" s="77"/>
      <c r="J647" s="77"/>
      <c r="K647" s="77"/>
      <c r="L647" s="81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8"/>
      <c r="AG647" s="29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</row>
    <row r="648" spans="1:50" s="10" customFormat="1" ht="279" customHeight="1" hidden="1">
      <c r="A648" s="114"/>
      <c r="B648" s="86"/>
      <c r="C648" s="74"/>
      <c r="D648" s="91"/>
      <c r="E648" s="77"/>
      <c r="F648" s="81"/>
      <c r="G648" s="81"/>
      <c r="H648" s="77"/>
      <c r="I648" s="77"/>
      <c r="J648" s="77"/>
      <c r="K648" s="77"/>
      <c r="L648" s="81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85"/>
      <c r="AG648" s="29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</row>
    <row r="649" spans="1:50" s="10" customFormat="1" ht="53.25" customHeight="1" hidden="1">
      <c r="A649" s="148"/>
      <c r="B649" s="149"/>
      <c r="C649" s="74"/>
      <c r="D649" s="117"/>
      <c r="E649" s="77"/>
      <c r="F649" s="81"/>
      <c r="G649" s="81"/>
      <c r="H649" s="77"/>
      <c r="I649" s="77"/>
      <c r="J649" s="77"/>
      <c r="K649" s="77"/>
      <c r="L649" s="81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85"/>
      <c r="AG649" s="29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</row>
    <row r="650" spans="1:50" s="10" customFormat="1" ht="96" customHeight="1" hidden="1">
      <c r="A650" s="111"/>
      <c r="B650" s="63"/>
      <c r="C650" s="131"/>
      <c r="D650" s="117"/>
      <c r="E650" s="77"/>
      <c r="F650" s="81"/>
      <c r="G650" s="81"/>
      <c r="H650" s="77"/>
      <c r="I650" s="77"/>
      <c r="J650" s="77"/>
      <c r="K650" s="77"/>
      <c r="L650" s="81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85"/>
      <c r="AG650" s="29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</row>
    <row r="651" spans="1:50" s="10" customFormat="1" ht="47.25" customHeight="1" hidden="1">
      <c r="A651" s="325"/>
      <c r="B651" s="316"/>
      <c r="C651" s="303"/>
      <c r="D651" s="87"/>
      <c r="E651" s="77"/>
      <c r="F651" s="81"/>
      <c r="G651" s="81"/>
      <c r="H651" s="77"/>
      <c r="I651" s="77"/>
      <c r="J651" s="77"/>
      <c r="K651" s="77"/>
      <c r="L651" s="81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85"/>
      <c r="AG651" s="29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</row>
    <row r="652" spans="1:50" s="10" customFormat="1" ht="63.75" customHeight="1" hidden="1">
      <c r="A652" s="326"/>
      <c r="B652" s="360"/>
      <c r="C652" s="313"/>
      <c r="D652" s="87"/>
      <c r="E652" s="77"/>
      <c r="F652" s="81"/>
      <c r="G652" s="81"/>
      <c r="H652" s="77"/>
      <c r="I652" s="77"/>
      <c r="J652" s="77"/>
      <c r="K652" s="77"/>
      <c r="L652" s="81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85"/>
      <c r="AG652" s="29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</row>
    <row r="653" spans="1:50" s="10" customFormat="1" ht="70.5" customHeight="1" hidden="1">
      <c r="A653" s="327"/>
      <c r="B653" s="379"/>
      <c r="C653" s="322"/>
      <c r="D653" s="87"/>
      <c r="E653" s="77"/>
      <c r="F653" s="81"/>
      <c r="G653" s="81"/>
      <c r="H653" s="77"/>
      <c r="I653" s="77"/>
      <c r="J653" s="77"/>
      <c r="K653" s="77"/>
      <c r="L653" s="81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85"/>
      <c r="AG653" s="29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</row>
    <row r="654" spans="1:50" s="10" customFormat="1" ht="61.5" customHeight="1" hidden="1">
      <c r="A654" s="114"/>
      <c r="B654" s="147"/>
      <c r="C654" s="74"/>
      <c r="D654" s="117"/>
      <c r="E654" s="77"/>
      <c r="F654" s="81"/>
      <c r="G654" s="81"/>
      <c r="H654" s="77"/>
      <c r="I654" s="77"/>
      <c r="J654" s="77"/>
      <c r="K654" s="77"/>
      <c r="L654" s="81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8"/>
      <c r="AG654" s="29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</row>
    <row r="655" spans="1:50" s="10" customFormat="1" ht="60.75" customHeight="1" hidden="1">
      <c r="A655" s="114"/>
      <c r="B655" s="147"/>
      <c r="C655" s="74"/>
      <c r="D655" s="117"/>
      <c r="E655" s="77"/>
      <c r="F655" s="81"/>
      <c r="G655" s="81"/>
      <c r="H655" s="77"/>
      <c r="I655" s="77"/>
      <c r="J655" s="77"/>
      <c r="K655" s="77"/>
      <c r="L655" s="81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8"/>
      <c r="AG655" s="29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</row>
    <row r="656" spans="1:50" s="10" customFormat="1" ht="62.25" customHeight="1" hidden="1">
      <c r="A656" s="113"/>
      <c r="B656" s="156"/>
      <c r="C656" s="74"/>
      <c r="D656" s="117"/>
      <c r="E656" s="77"/>
      <c r="F656" s="81"/>
      <c r="G656" s="81"/>
      <c r="H656" s="77"/>
      <c r="I656" s="77"/>
      <c r="J656" s="77"/>
      <c r="K656" s="77"/>
      <c r="L656" s="81"/>
      <c r="M656" s="77"/>
      <c r="N656" s="1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8"/>
      <c r="AG656" s="29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</row>
    <row r="657" spans="1:50" s="10" customFormat="1" ht="57" customHeight="1" hidden="1">
      <c r="A657" s="114"/>
      <c r="B657" s="146"/>
      <c r="C657" s="74"/>
      <c r="D657" s="117"/>
      <c r="E657" s="77"/>
      <c r="F657" s="77"/>
      <c r="G657" s="77"/>
      <c r="H657" s="77"/>
      <c r="I657" s="77"/>
      <c r="J657" s="77"/>
      <c r="K657" s="77"/>
      <c r="L657" s="1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8"/>
      <c r="AG657" s="29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</row>
    <row r="658" spans="1:50" s="10" customFormat="1" ht="33" customHeight="1" hidden="1">
      <c r="A658" s="114"/>
      <c r="B658" s="147"/>
      <c r="C658" s="74"/>
      <c r="D658" s="117"/>
      <c r="E658" s="77"/>
      <c r="F658" s="81"/>
      <c r="G658" s="81"/>
      <c r="H658" s="77"/>
      <c r="I658" s="77"/>
      <c r="J658" s="77"/>
      <c r="K658" s="77"/>
      <c r="L658" s="81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8"/>
      <c r="AG658" s="29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</row>
    <row r="659" spans="1:50" s="10" customFormat="1" ht="48.75" customHeight="1" hidden="1">
      <c r="A659" s="325"/>
      <c r="B659" s="303"/>
      <c r="C659" s="303"/>
      <c r="D659" s="116"/>
      <c r="E659" s="77"/>
      <c r="F659" s="81"/>
      <c r="G659" s="81"/>
      <c r="H659" s="77"/>
      <c r="I659" s="77"/>
      <c r="J659" s="77"/>
      <c r="K659" s="77"/>
      <c r="L659" s="81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384"/>
      <c r="AG659" s="29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</row>
    <row r="660" spans="1:50" s="10" customFormat="1" ht="51" customHeight="1" hidden="1">
      <c r="A660" s="326"/>
      <c r="B660" s="313"/>
      <c r="C660" s="313"/>
      <c r="D660" s="116"/>
      <c r="E660" s="77"/>
      <c r="F660" s="81"/>
      <c r="G660" s="81"/>
      <c r="H660" s="77"/>
      <c r="I660" s="77"/>
      <c r="J660" s="77"/>
      <c r="K660" s="77"/>
      <c r="L660" s="81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385"/>
      <c r="AG660" s="29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</row>
    <row r="661" spans="1:50" s="10" customFormat="1" ht="89.25" customHeight="1" hidden="1">
      <c r="A661" s="327"/>
      <c r="B661" s="322"/>
      <c r="C661" s="322"/>
      <c r="D661" s="116"/>
      <c r="E661" s="77"/>
      <c r="F661" s="81"/>
      <c r="G661" s="81"/>
      <c r="H661" s="77"/>
      <c r="I661" s="77"/>
      <c r="J661" s="77"/>
      <c r="K661" s="77"/>
      <c r="L661" s="81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386"/>
      <c r="AG661" s="29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</row>
    <row r="662" spans="1:50" s="10" customFormat="1" ht="116.25" customHeight="1" hidden="1">
      <c r="A662" s="114"/>
      <c r="B662" s="147"/>
      <c r="C662" s="133"/>
      <c r="D662" s="116"/>
      <c r="E662" s="77"/>
      <c r="F662" s="81"/>
      <c r="G662" s="81"/>
      <c r="H662" s="77"/>
      <c r="I662" s="77"/>
      <c r="J662" s="77"/>
      <c r="K662" s="77"/>
      <c r="L662" s="81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145"/>
      <c r="AG662" s="29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</row>
    <row r="663" spans="1:50" s="10" customFormat="1" ht="60" customHeight="1" hidden="1">
      <c r="A663" s="114"/>
      <c r="B663" s="147"/>
      <c r="C663" s="133"/>
      <c r="D663" s="116"/>
      <c r="E663" s="77"/>
      <c r="F663" s="81"/>
      <c r="G663" s="81"/>
      <c r="H663" s="77"/>
      <c r="I663" s="77"/>
      <c r="J663" s="77"/>
      <c r="K663" s="77"/>
      <c r="L663" s="81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145"/>
      <c r="AG663" s="29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</row>
    <row r="664" spans="1:50" s="10" customFormat="1" ht="42" customHeight="1" hidden="1">
      <c r="A664" s="377"/>
      <c r="B664" s="303"/>
      <c r="C664" s="303"/>
      <c r="D664" s="116"/>
      <c r="E664" s="77"/>
      <c r="F664" s="81"/>
      <c r="G664" s="81"/>
      <c r="H664" s="77"/>
      <c r="I664" s="77"/>
      <c r="J664" s="77"/>
      <c r="K664" s="77"/>
      <c r="L664" s="81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145"/>
      <c r="AG664" s="29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</row>
    <row r="665" spans="1:50" s="10" customFormat="1" ht="51" customHeight="1" hidden="1">
      <c r="A665" s="378"/>
      <c r="B665" s="313"/>
      <c r="C665" s="313"/>
      <c r="D665" s="116"/>
      <c r="E665" s="77"/>
      <c r="F665" s="81"/>
      <c r="G665" s="81"/>
      <c r="H665" s="77"/>
      <c r="I665" s="77"/>
      <c r="J665" s="77"/>
      <c r="K665" s="77"/>
      <c r="L665" s="81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145"/>
      <c r="AG665" s="29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</row>
    <row r="666" spans="1:50" s="10" customFormat="1" ht="51" customHeight="1" hidden="1">
      <c r="A666" s="378"/>
      <c r="B666" s="313"/>
      <c r="C666" s="313"/>
      <c r="D666" s="116"/>
      <c r="E666" s="77"/>
      <c r="F666" s="81"/>
      <c r="G666" s="81"/>
      <c r="H666" s="77"/>
      <c r="I666" s="77"/>
      <c r="J666" s="77"/>
      <c r="K666" s="77"/>
      <c r="L666" s="81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145"/>
      <c r="AG666" s="29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</row>
    <row r="667" spans="1:50" s="10" customFormat="1" ht="51" customHeight="1" hidden="1">
      <c r="A667" s="378"/>
      <c r="B667" s="313"/>
      <c r="C667" s="313"/>
      <c r="D667" s="116"/>
      <c r="E667" s="77"/>
      <c r="F667" s="81"/>
      <c r="G667" s="81"/>
      <c r="H667" s="77"/>
      <c r="I667" s="77"/>
      <c r="J667" s="77"/>
      <c r="K667" s="77"/>
      <c r="L667" s="81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145"/>
      <c r="AG667" s="29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</row>
    <row r="668" spans="1:50" s="10" customFormat="1" ht="33.75" customHeight="1" hidden="1">
      <c r="A668" s="378"/>
      <c r="B668" s="313"/>
      <c r="C668" s="313"/>
      <c r="D668" s="155"/>
      <c r="E668" s="77"/>
      <c r="F668" s="81"/>
      <c r="G668" s="81"/>
      <c r="H668" s="77"/>
      <c r="I668" s="77"/>
      <c r="J668" s="77"/>
      <c r="K668" s="77"/>
      <c r="L668" s="81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85"/>
      <c r="AG668" s="29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</row>
    <row r="669" spans="1:50" s="10" customFormat="1" ht="55.5" customHeight="1" hidden="1">
      <c r="A669" s="378"/>
      <c r="B669" s="313"/>
      <c r="C669" s="313"/>
      <c r="D669" s="153"/>
      <c r="E669" s="77"/>
      <c r="F669" s="81"/>
      <c r="G669" s="81"/>
      <c r="H669" s="77"/>
      <c r="I669" s="77"/>
      <c r="J669" s="77"/>
      <c r="K669" s="77"/>
      <c r="L669" s="81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85"/>
      <c r="AG669" s="29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</row>
    <row r="670" spans="1:50" s="10" customFormat="1" ht="33.75" customHeight="1" hidden="1">
      <c r="A670" s="378"/>
      <c r="B670" s="313"/>
      <c r="C670" s="313"/>
      <c r="D670" s="153"/>
      <c r="E670" s="77"/>
      <c r="F670" s="81"/>
      <c r="G670" s="81"/>
      <c r="H670" s="77"/>
      <c r="I670" s="77"/>
      <c r="J670" s="77"/>
      <c r="K670" s="77"/>
      <c r="L670" s="81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85"/>
      <c r="AG670" s="29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</row>
    <row r="671" spans="1:50" s="10" customFormat="1" ht="33.75" customHeight="1" hidden="1">
      <c r="A671" s="378"/>
      <c r="B671" s="313"/>
      <c r="C671" s="313"/>
      <c r="D671" s="153"/>
      <c r="E671" s="77"/>
      <c r="F671" s="81"/>
      <c r="G671" s="81"/>
      <c r="H671" s="77"/>
      <c r="I671" s="77"/>
      <c r="J671" s="77"/>
      <c r="K671" s="77"/>
      <c r="L671" s="81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85"/>
      <c r="AG671" s="29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</row>
    <row r="672" spans="1:50" s="10" customFormat="1" ht="42" customHeight="1" hidden="1">
      <c r="A672" s="378"/>
      <c r="B672" s="313"/>
      <c r="C672" s="313"/>
      <c r="D672" s="153"/>
      <c r="E672" s="77"/>
      <c r="F672" s="81"/>
      <c r="G672" s="81"/>
      <c r="H672" s="77"/>
      <c r="I672" s="77"/>
      <c r="J672" s="77"/>
      <c r="K672" s="77"/>
      <c r="L672" s="81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85"/>
      <c r="AG672" s="29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</row>
    <row r="673" spans="1:50" s="10" customFormat="1" ht="39" customHeight="1" hidden="1">
      <c r="A673" s="378"/>
      <c r="B673" s="313"/>
      <c r="C673" s="313"/>
      <c r="D673" s="153"/>
      <c r="E673" s="77"/>
      <c r="F673" s="81"/>
      <c r="G673" s="81"/>
      <c r="H673" s="77"/>
      <c r="I673" s="77"/>
      <c r="J673" s="77"/>
      <c r="K673" s="77"/>
      <c r="L673" s="81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85"/>
      <c r="AG673" s="29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</row>
    <row r="674" spans="1:50" s="10" customFormat="1" ht="39" customHeight="1" hidden="1">
      <c r="A674" s="378"/>
      <c r="B674" s="313"/>
      <c r="C674" s="313"/>
      <c r="D674" s="155"/>
      <c r="E674" s="77"/>
      <c r="F674" s="81"/>
      <c r="G674" s="81"/>
      <c r="H674" s="77"/>
      <c r="I674" s="77"/>
      <c r="J674" s="77"/>
      <c r="K674" s="77"/>
      <c r="L674" s="81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85"/>
      <c r="AG674" s="29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</row>
    <row r="675" spans="1:50" s="10" customFormat="1" ht="39" customHeight="1" hidden="1">
      <c r="A675" s="378"/>
      <c r="B675" s="313"/>
      <c r="C675" s="313"/>
      <c r="D675" s="153"/>
      <c r="E675" s="77"/>
      <c r="F675" s="81"/>
      <c r="G675" s="81"/>
      <c r="H675" s="77"/>
      <c r="I675" s="77"/>
      <c r="J675" s="77"/>
      <c r="K675" s="77"/>
      <c r="L675" s="81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85"/>
      <c r="AG675" s="29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</row>
    <row r="676" spans="1:50" s="10" customFormat="1" ht="63" customHeight="1" hidden="1">
      <c r="A676" s="378"/>
      <c r="B676" s="313"/>
      <c r="C676" s="322"/>
      <c r="D676" s="153"/>
      <c r="E676" s="77"/>
      <c r="F676" s="81"/>
      <c r="G676" s="81"/>
      <c r="H676" s="77"/>
      <c r="I676" s="77"/>
      <c r="J676" s="77"/>
      <c r="K676" s="77"/>
      <c r="L676" s="81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85"/>
      <c r="AG676" s="29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</row>
    <row r="677" spans="1:50" s="10" customFormat="1" ht="67.5" customHeight="1" hidden="1">
      <c r="A677" s="166"/>
      <c r="B677" s="131"/>
      <c r="C677" s="74"/>
      <c r="D677" s="153"/>
      <c r="E677" s="77"/>
      <c r="F677" s="81"/>
      <c r="G677" s="81"/>
      <c r="H677" s="77"/>
      <c r="I677" s="77"/>
      <c r="J677" s="77"/>
      <c r="K677" s="77"/>
      <c r="L677" s="81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85"/>
      <c r="AG677" s="29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</row>
    <row r="678" spans="1:50" s="10" customFormat="1" ht="63" customHeight="1" hidden="1">
      <c r="A678" s="158"/>
      <c r="B678" s="74"/>
      <c r="C678" s="74"/>
      <c r="D678" s="153"/>
      <c r="E678" s="77"/>
      <c r="F678" s="81"/>
      <c r="G678" s="81"/>
      <c r="H678" s="77"/>
      <c r="I678" s="77"/>
      <c r="J678" s="77"/>
      <c r="K678" s="77"/>
      <c r="L678" s="81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85"/>
      <c r="AG678" s="29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</row>
    <row r="679" spans="1:50" s="10" customFormat="1" ht="69.75" customHeight="1" hidden="1">
      <c r="A679" s="114"/>
      <c r="B679" s="147"/>
      <c r="C679" s="151"/>
      <c r="D679" s="153"/>
      <c r="E679" s="77"/>
      <c r="F679" s="81"/>
      <c r="G679" s="81"/>
      <c r="H679" s="77"/>
      <c r="I679" s="77"/>
      <c r="J679" s="77"/>
      <c r="K679" s="77"/>
      <c r="L679" s="81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85"/>
      <c r="AG679" s="29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</row>
    <row r="680" spans="1:50" s="10" customFormat="1" ht="64.5" customHeight="1" hidden="1">
      <c r="A680" s="114"/>
      <c r="B680" s="147"/>
      <c r="C680" s="151"/>
      <c r="D680" s="91"/>
      <c r="E680" s="77"/>
      <c r="F680" s="81"/>
      <c r="G680" s="81"/>
      <c r="H680" s="77"/>
      <c r="I680" s="77"/>
      <c r="J680" s="77"/>
      <c r="K680" s="77"/>
      <c r="L680" s="81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85"/>
      <c r="AG680" s="29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</row>
    <row r="681" spans="1:50" s="10" customFormat="1" ht="103.5" customHeight="1" hidden="1">
      <c r="A681" s="114"/>
      <c r="B681" s="147"/>
      <c r="C681" s="151"/>
      <c r="D681" s="91"/>
      <c r="E681" s="77"/>
      <c r="F681" s="81"/>
      <c r="G681" s="81"/>
      <c r="H681" s="77"/>
      <c r="I681" s="77"/>
      <c r="J681" s="77"/>
      <c r="K681" s="77"/>
      <c r="L681" s="81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85"/>
      <c r="AG681" s="29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</row>
    <row r="682" spans="1:50" s="10" customFormat="1" ht="60" customHeight="1" hidden="1">
      <c r="A682" s="114"/>
      <c r="B682" s="147"/>
      <c r="C682" s="151"/>
      <c r="D682" s="153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85"/>
      <c r="AG682" s="29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</row>
    <row r="683" spans="1:50" s="10" customFormat="1" ht="72.75" customHeight="1" hidden="1">
      <c r="A683" s="114"/>
      <c r="B683" s="147"/>
      <c r="C683" s="151"/>
      <c r="D683" s="153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85"/>
      <c r="AG683" s="29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</row>
    <row r="684" spans="1:50" s="10" customFormat="1" ht="43.5" customHeight="1" hidden="1">
      <c r="A684" s="114"/>
      <c r="B684" s="147"/>
      <c r="C684" s="151"/>
      <c r="D684" s="153"/>
      <c r="E684" s="77"/>
      <c r="F684" s="81"/>
      <c r="G684" s="81"/>
      <c r="H684" s="77"/>
      <c r="I684" s="77"/>
      <c r="J684" s="77"/>
      <c r="K684" s="77"/>
      <c r="L684" s="81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85"/>
      <c r="AG684" s="29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</row>
    <row r="685" spans="1:50" s="10" customFormat="1" ht="65.25" customHeight="1" hidden="1">
      <c r="A685" s="114"/>
      <c r="B685" s="152"/>
      <c r="C685" s="151"/>
      <c r="D685" s="161"/>
      <c r="E685" s="77"/>
      <c r="F685" s="81"/>
      <c r="G685" s="81"/>
      <c r="H685" s="77"/>
      <c r="I685" s="77"/>
      <c r="J685" s="77"/>
      <c r="K685" s="77"/>
      <c r="L685" s="81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85"/>
      <c r="AG685" s="29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</row>
    <row r="686" spans="1:50" s="10" customFormat="1" ht="53.25" customHeight="1" hidden="1">
      <c r="A686" s="114"/>
      <c r="B686" s="147"/>
      <c r="C686" s="151"/>
      <c r="D686" s="153"/>
      <c r="E686" s="77"/>
      <c r="F686" s="81"/>
      <c r="G686" s="81"/>
      <c r="H686" s="77"/>
      <c r="I686" s="77"/>
      <c r="J686" s="77"/>
      <c r="K686" s="77"/>
      <c r="L686" s="81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85"/>
      <c r="AG686" s="29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</row>
    <row r="687" spans="1:50" s="10" customFormat="1" ht="46.5" customHeight="1" hidden="1">
      <c r="A687" s="114"/>
      <c r="B687" s="147"/>
      <c r="C687" s="151"/>
      <c r="D687" s="153"/>
      <c r="E687" s="77"/>
      <c r="F687" s="81"/>
      <c r="G687" s="81"/>
      <c r="H687" s="77"/>
      <c r="I687" s="77"/>
      <c r="J687" s="77"/>
      <c r="K687" s="77"/>
      <c r="L687" s="81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85"/>
      <c r="AG687" s="29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</row>
    <row r="688" spans="1:50" s="10" customFormat="1" ht="72" customHeight="1" hidden="1">
      <c r="A688" s="114"/>
      <c r="B688" s="147"/>
      <c r="C688" s="151"/>
      <c r="D688" s="91"/>
      <c r="E688" s="77"/>
      <c r="F688" s="81"/>
      <c r="G688" s="81"/>
      <c r="H688" s="77"/>
      <c r="I688" s="77"/>
      <c r="J688" s="77"/>
      <c r="K688" s="77"/>
      <c r="L688" s="81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85"/>
      <c r="AG688" s="29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</row>
    <row r="689" spans="1:50" s="10" customFormat="1" ht="75" customHeight="1" hidden="1">
      <c r="A689" s="114"/>
      <c r="B689" s="147"/>
      <c r="C689" s="151"/>
      <c r="D689" s="133"/>
      <c r="E689" s="77"/>
      <c r="F689" s="81"/>
      <c r="G689" s="81"/>
      <c r="H689" s="77"/>
      <c r="I689" s="77"/>
      <c r="J689" s="77"/>
      <c r="K689" s="77"/>
      <c r="L689" s="81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85"/>
      <c r="AG689" s="29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</row>
    <row r="690" spans="1:50" s="10" customFormat="1" ht="41.25" customHeight="1" hidden="1">
      <c r="A690" s="114"/>
      <c r="B690" s="147"/>
      <c r="C690" s="151"/>
      <c r="D690" s="133"/>
      <c r="E690" s="77"/>
      <c r="F690" s="81"/>
      <c r="G690" s="81"/>
      <c r="H690" s="77"/>
      <c r="I690" s="77"/>
      <c r="J690" s="77"/>
      <c r="K690" s="77"/>
      <c r="L690" s="81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85"/>
      <c r="AG690" s="29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</row>
    <row r="691" spans="1:50" s="10" customFormat="1" ht="53.25" customHeight="1" hidden="1">
      <c r="A691" s="377"/>
      <c r="B691" s="303"/>
      <c r="C691" s="303"/>
      <c r="D691" s="153"/>
      <c r="E691" s="77"/>
      <c r="F691" s="81"/>
      <c r="G691" s="81"/>
      <c r="H691" s="77"/>
      <c r="I691" s="77"/>
      <c r="J691" s="77"/>
      <c r="K691" s="77"/>
      <c r="L691" s="81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85"/>
      <c r="AG691" s="29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</row>
    <row r="692" spans="1:50" s="10" customFormat="1" ht="53.25" customHeight="1" hidden="1">
      <c r="A692" s="378"/>
      <c r="B692" s="313"/>
      <c r="C692" s="313"/>
      <c r="D692" s="153"/>
      <c r="E692" s="77"/>
      <c r="F692" s="81"/>
      <c r="G692" s="81"/>
      <c r="H692" s="77"/>
      <c r="I692" s="77"/>
      <c r="J692" s="77"/>
      <c r="K692" s="77"/>
      <c r="L692" s="81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85"/>
      <c r="AG692" s="29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</row>
    <row r="693" spans="1:50" s="10" customFormat="1" ht="86.25" customHeight="1" hidden="1">
      <c r="A693" s="380"/>
      <c r="B693" s="322"/>
      <c r="C693" s="322"/>
      <c r="D693" s="153"/>
      <c r="E693" s="77"/>
      <c r="F693" s="81"/>
      <c r="G693" s="81"/>
      <c r="H693" s="77"/>
      <c r="I693" s="77"/>
      <c r="J693" s="77"/>
      <c r="K693" s="77"/>
      <c r="L693" s="81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85"/>
      <c r="AG693" s="29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</row>
    <row r="694" spans="1:50" s="10" customFormat="1" ht="53.25" customHeight="1" hidden="1">
      <c r="A694" s="377"/>
      <c r="B694" s="303"/>
      <c r="C694" s="303"/>
      <c r="D694" s="153"/>
      <c r="E694" s="77"/>
      <c r="F694" s="81"/>
      <c r="G694" s="81"/>
      <c r="H694" s="77"/>
      <c r="I694" s="77"/>
      <c r="J694" s="77"/>
      <c r="K694" s="77"/>
      <c r="L694" s="81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85"/>
      <c r="AG694" s="29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</row>
    <row r="695" spans="1:50" s="10" customFormat="1" ht="57.75" customHeight="1" hidden="1">
      <c r="A695" s="378"/>
      <c r="B695" s="313"/>
      <c r="C695" s="313"/>
      <c r="D695" s="153"/>
      <c r="E695" s="77"/>
      <c r="F695" s="81"/>
      <c r="G695" s="81"/>
      <c r="H695" s="77"/>
      <c r="I695" s="77"/>
      <c r="J695" s="77"/>
      <c r="K695" s="77"/>
      <c r="L695" s="81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85"/>
      <c r="AG695" s="29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</row>
    <row r="696" spans="1:50" s="10" customFormat="1" ht="57.75" customHeight="1" hidden="1">
      <c r="A696" s="380"/>
      <c r="B696" s="322"/>
      <c r="C696" s="322"/>
      <c r="D696" s="153"/>
      <c r="E696" s="77"/>
      <c r="F696" s="81"/>
      <c r="G696" s="81"/>
      <c r="H696" s="77"/>
      <c r="I696" s="77"/>
      <c r="J696" s="77"/>
      <c r="K696" s="77"/>
      <c r="L696" s="81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85"/>
      <c r="AG696" s="29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</row>
    <row r="697" spans="1:50" s="10" customFormat="1" ht="89.25" customHeight="1" hidden="1">
      <c r="A697" s="158"/>
      <c r="B697" s="157"/>
      <c r="C697" s="74"/>
      <c r="D697" s="153"/>
      <c r="E697" s="77"/>
      <c r="F697" s="81"/>
      <c r="G697" s="81"/>
      <c r="H697" s="77"/>
      <c r="I697" s="77"/>
      <c r="J697" s="77"/>
      <c r="K697" s="77"/>
      <c r="L697" s="81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85"/>
      <c r="AG697" s="29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</row>
    <row r="698" spans="1:50" s="10" customFormat="1" ht="70.5" customHeight="1" hidden="1">
      <c r="A698" s="158"/>
      <c r="B698" s="162"/>
      <c r="C698" s="74"/>
      <c r="D698" s="153"/>
      <c r="E698" s="77"/>
      <c r="F698" s="81"/>
      <c r="G698" s="81"/>
      <c r="H698" s="77"/>
      <c r="I698" s="77"/>
      <c r="J698" s="77"/>
      <c r="K698" s="77"/>
      <c r="L698" s="81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85"/>
      <c r="AG698" s="29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</row>
    <row r="699" spans="1:50" s="10" customFormat="1" ht="52.5" customHeight="1" hidden="1">
      <c r="A699" s="158"/>
      <c r="B699" s="157"/>
      <c r="C699" s="74"/>
      <c r="D699" s="161"/>
      <c r="E699" s="77"/>
      <c r="F699" s="81"/>
      <c r="G699" s="81"/>
      <c r="H699" s="77"/>
      <c r="I699" s="77"/>
      <c r="J699" s="77"/>
      <c r="K699" s="77"/>
      <c r="L699" s="81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85"/>
      <c r="AG699" s="29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</row>
    <row r="700" spans="1:50" s="10" customFormat="1" ht="57.75" customHeight="1" hidden="1">
      <c r="A700" s="158"/>
      <c r="B700" s="76"/>
      <c r="C700" s="157"/>
      <c r="D700" s="153"/>
      <c r="E700" s="77"/>
      <c r="F700" s="81"/>
      <c r="G700" s="81"/>
      <c r="H700" s="77"/>
      <c r="I700" s="77"/>
      <c r="J700" s="77"/>
      <c r="K700" s="77"/>
      <c r="L700" s="81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85"/>
      <c r="AG700" s="29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</row>
    <row r="701" spans="1:50" s="10" customFormat="1" ht="58.5" customHeight="1" hidden="1">
      <c r="A701" s="166"/>
      <c r="B701" s="157"/>
      <c r="C701" s="157"/>
      <c r="D701" s="153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85"/>
      <c r="AG701" s="29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</row>
    <row r="702" spans="1:50" s="10" customFormat="1" ht="59.25" customHeight="1" hidden="1">
      <c r="A702" s="166"/>
      <c r="B702" s="151"/>
      <c r="C702" s="63"/>
      <c r="D702" s="153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85"/>
      <c r="AG702" s="29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</row>
    <row r="703" spans="1:50" s="10" customFormat="1" ht="123" customHeight="1" hidden="1">
      <c r="A703" s="166"/>
      <c r="B703" s="157"/>
      <c r="C703" s="157"/>
      <c r="D703" s="153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85"/>
      <c r="AG703" s="29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</row>
    <row r="704" spans="1:50" s="10" customFormat="1" ht="123" customHeight="1" hidden="1">
      <c r="A704" s="166"/>
      <c r="B704" s="157"/>
      <c r="C704" s="157"/>
      <c r="D704" s="153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85"/>
      <c r="AG704" s="29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</row>
    <row r="705" spans="1:50" s="10" customFormat="1" ht="57.75" customHeight="1" hidden="1">
      <c r="A705" s="377"/>
      <c r="B705" s="303"/>
      <c r="C705" s="303"/>
      <c r="D705" s="153"/>
      <c r="E705" s="77"/>
      <c r="F705" s="81"/>
      <c r="G705" s="81"/>
      <c r="H705" s="77"/>
      <c r="I705" s="77"/>
      <c r="J705" s="77"/>
      <c r="K705" s="77"/>
      <c r="L705" s="81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85"/>
      <c r="AG705" s="29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</row>
    <row r="706" spans="1:50" s="10" customFormat="1" ht="78.75" customHeight="1" hidden="1">
      <c r="A706" s="378"/>
      <c r="B706" s="313"/>
      <c r="C706" s="313"/>
      <c r="D706" s="153"/>
      <c r="E706" s="77"/>
      <c r="F706" s="81"/>
      <c r="G706" s="81"/>
      <c r="H706" s="77"/>
      <c r="I706" s="77"/>
      <c r="J706" s="77"/>
      <c r="K706" s="77"/>
      <c r="L706" s="81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300"/>
      <c r="AG706" s="29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</row>
    <row r="707" spans="1:50" s="10" customFormat="1" ht="57.75" customHeight="1" hidden="1">
      <c r="A707" s="380"/>
      <c r="B707" s="322"/>
      <c r="C707" s="322"/>
      <c r="D707" s="153"/>
      <c r="E707" s="77"/>
      <c r="F707" s="81"/>
      <c r="G707" s="81"/>
      <c r="H707" s="77"/>
      <c r="I707" s="77"/>
      <c r="J707" s="77"/>
      <c r="K707" s="77"/>
      <c r="L707" s="81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344"/>
      <c r="AG707" s="29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</row>
    <row r="708" spans="1:50" s="10" customFormat="1" ht="30.75" customHeight="1" hidden="1">
      <c r="A708" s="377"/>
      <c r="B708" s="303"/>
      <c r="C708" s="303"/>
      <c r="D708" s="153"/>
      <c r="E708" s="77"/>
      <c r="F708" s="81"/>
      <c r="G708" s="81"/>
      <c r="H708" s="77"/>
      <c r="I708" s="77"/>
      <c r="J708" s="77"/>
      <c r="K708" s="77"/>
      <c r="L708" s="81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85"/>
      <c r="AG708" s="29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</row>
    <row r="709" spans="1:50" s="10" customFormat="1" ht="57.75" customHeight="1" hidden="1">
      <c r="A709" s="378"/>
      <c r="B709" s="313"/>
      <c r="C709" s="313"/>
      <c r="D709" s="153"/>
      <c r="E709" s="77"/>
      <c r="F709" s="81"/>
      <c r="G709" s="81"/>
      <c r="H709" s="77"/>
      <c r="I709" s="77"/>
      <c r="J709" s="77"/>
      <c r="K709" s="77"/>
      <c r="L709" s="81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85"/>
      <c r="AG709" s="29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</row>
    <row r="710" spans="1:50" s="10" customFormat="1" ht="49.5" customHeight="1" hidden="1">
      <c r="A710" s="378"/>
      <c r="B710" s="313"/>
      <c r="C710" s="313"/>
      <c r="D710" s="153"/>
      <c r="E710" s="77"/>
      <c r="F710" s="81"/>
      <c r="G710" s="81"/>
      <c r="H710" s="77"/>
      <c r="I710" s="77"/>
      <c r="J710" s="77"/>
      <c r="K710" s="77"/>
      <c r="L710" s="81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85"/>
      <c r="AG710" s="29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</row>
    <row r="711" spans="1:50" s="10" customFormat="1" ht="52.5" customHeight="1" hidden="1">
      <c r="A711" s="378"/>
      <c r="B711" s="313"/>
      <c r="C711" s="313"/>
      <c r="D711" s="153"/>
      <c r="E711" s="77"/>
      <c r="F711" s="81"/>
      <c r="G711" s="81"/>
      <c r="H711" s="77"/>
      <c r="I711" s="77"/>
      <c r="J711" s="77"/>
      <c r="K711" s="77"/>
      <c r="L711" s="81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85"/>
      <c r="AG711" s="29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</row>
    <row r="712" spans="1:50" s="10" customFormat="1" ht="61.5" customHeight="1" hidden="1">
      <c r="A712" s="378"/>
      <c r="B712" s="313"/>
      <c r="C712" s="313"/>
      <c r="D712" s="153"/>
      <c r="E712" s="77"/>
      <c r="F712" s="81"/>
      <c r="G712" s="81"/>
      <c r="H712" s="77"/>
      <c r="I712" s="77"/>
      <c r="J712" s="77"/>
      <c r="K712" s="77"/>
      <c r="L712" s="81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85"/>
      <c r="AG712" s="29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</row>
    <row r="713" spans="1:50" s="10" customFormat="1" ht="61.5" customHeight="1" hidden="1">
      <c r="A713" s="378"/>
      <c r="B713" s="313"/>
      <c r="C713" s="313"/>
      <c r="D713" s="153"/>
      <c r="E713" s="77"/>
      <c r="F713" s="81"/>
      <c r="G713" s="81"/>
      <c r="H713" s="77"/>
      <c r="I713" s="77"/>
      <c r="J713" s="77"/>
      <c r="K713" s="77"/>
      <c r="L713" s="81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85"/>
      <c r="AG713" s="29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</row>
    <row r="714" spans="1:50" s="10" customFormat="1" ht="61.5" customHeight="1" hidden="1">
      <c r="A714" s="378"/>
      <c r="B714" s="313"/>
      <c r="C714" s="313"/>
      <c r="D714" s="153"/>
      <c r="E714" s="77"/>
      <c r="F714" s="81"/>
      <c r="G714" s="81"/>
      <c r="H714" s="77"/>
      <c r="I714" s="77"/>
      <c r="J714" s="77"/>
      <c r="K714" s="77"/>
      <c r="L714" s="81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85"/>
      <c r="AG714" s="29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</row>
    <row r="715" spans="1:50" s="10" customFormat="1" ht="61.5" customHeight="1" hidden="1">
      <c r="A715" s="378"/>
      <c r="B715" s="313"/>
      <c r="C715" s="313"/>
      <c r="D715" s="153"/>
      <c r="E715" s="77"/>
      <c r="F715" s="81"/>
      <c r="G715" s="81"/>
      <c r="H715" s="77"/>
      <c r="I715" s="77"/>
      <c r="J715" s="77"/>
      <c r="K715" s="77"/>
      <c r="L715" s="81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85"/>
      <c r="AG715" s="29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</row>
    <row r="716" spans="1:50" s="10" customFormat="1" ht="61.5" customHeight="1" hidden="1">
      <c r="A716" s="378"/>
      <c r="B716" s="313"/>
      <c r="C716" s="313"/>
      <c r="D716" s="153"/>
      <c r="E716" s="77"/>
      <c r="F716" s="81"/>
      <c r="G716" s="81"/>
      <c r="H716" s="77"/>
      <c r="I716" s="77"/>
      <c r="J716" s="77"/>
      <c r="K716" s="77"/>
      <c r="L716" s="81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85"/>
      <c r="AG716" s="29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</row>
    <row r="717" spans="1:50" s="10" customFormat="1" ht="61.5" customHeight="1" hidden="1">
      <c r="A717" s="380"/>
      <c r="B717" s="322"/>
      <c r="C717" s="322"/>
      <c r="D717" s="153"/>
      <c r="E717" s="77"/>
      <c r="F717" s="81"/>
      <c r="G717" s="81"/>
      <c r="H717" s="77"/>
      <c r="I717" s="77"/>
      <c r="J717" s="77"/>
      <c r="K717" s="77"/>
      <c r="L717" s="81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85"/>
      <c r="AG717" s="29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</row>
    <row r="718" spans="1:50" s="10" customFormat="1" ht="91.5" customHeight="1" hidden="1">
      <c r="A718" s="114"/>
      <c r="B718" s="147"/>
      <c r="C718" s="151"/>
      <c r="D718" s="153"/>
      <c r="E718" s="77"/>
      <c r="F718" s="81"/>
      <c r="G718" s="81"/>
      <c r="H718" s="77"/>
      <c r="I718" s="77"/>
      <c r="J718" s="77"/>
      <c r="K718" s="77"/>
      <c r="L718" s="81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85"/>
      <c r="AG718" s="29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</row>
    <row r="719" spans="1:50" s="10" customFormat="1" ht="57.75" customHeight="1" hidden="1">
      <c r="A719" s="114"/>
      <c r="B719" s="147"/>
      <c r="C719" s="151"/>
      <c r="D719" s="153"/>
      <c r="E719" s="77"/>
      <c r="F719" s="81"/>
      <c r="G719" s="81"/>
      <c r="H719" s="77"/>
      <c r="I719" s="77"/>
      <c r="J719" s="77"/>
      <c r="K719" s="77"/>
      <c r="L719" s="81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85"/>
      <c r="AG719" s="29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</row>
    <row r="720" spans="1:50" s="10" customFormat="1" ht="54" customHeight="1" hidden="1">
      <c r="A720" s="114"/>
      <c r="B720" s="147"/>
      <c r="C720" s="151"/>
      <c r="D720" s="153"/>
      <c r="E720" s="77"/>
      <c r="F720" s="81"/>
      <c r="G720" s="81"/>
      <c r="H720" s="77"/>
      <c r="I720" s="77"/>
      <c r="J720" s="77"/>
      <c r="K720" s="77"/>
      <c r="L720" s="81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85"/>
      <c r="AG720" s="29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</row>
    <row r="721" spans="1:50" s="10" customFormat="1" ht="41.25" customHeight="1" hidden="1">
      <c r="A721" s="114"/>
      <c r="B721" s="147"/>
      <c r="C721" s="151"/>
      <c r="D721" s="153"/>
      <c r="E721" s="77"/>
      <c r="F721" s="81"/>
      <c r="G721" s="81"/>
      <c r="H721" s="77"/>
      <c r="I721" s="77"/>
      <c r="J721" s="77"/>
      <c r="K721" s="77"/>
      <c r="L721" s="81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85"/>
      <c r="AG721" s="29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</row>
    <row r="722" spans="1:50" s="10" customFormat="1" ht="51.75" customHeight="1" hidden="1">
      <c r="A722" s="381"/>
      <c r="B722" s="303"/>
      <c r="C722" s="316"/>
      <c r="D722" s="153"/>
      <c r="E722" s="77"/>
      <c r="F722" s="81"/>
      <c r="G722" s="81"/>
      <c r="H722" s="77"/>
      <c r="I722" s="77"/>
      <c r="J722" s="77"/>
      <c r="K722" s="77"/>
      <c r="L722" s="81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85"/>
      <c r="AG722" s="29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</row>
    <row r="723" spans="1:50" s="10" customFormat="1" ht="53.25" customHeight="1" hidden="1">
      <c r="A723" s="382"/>
      <c r="B723" s="313"/>
      <c r="C723" s="360"/>
      <c r="D723" s="153"/>
      <c r="E723" s="77"/>
      <c r="F723" s="81"/>
      <c r="G723" s="81"/>
      <c r="H723" s="77"/>
      <c r="I723" s="77"/>
      <c r="J723" s="77"/>
      <c r="K723" s="77"/>
      <c r="L723" s="81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85"/>
      <c r="AG723" s="29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</row>
    <row r="724" spans="1:50" s="10" customFormat="1" ht="53.25" customHeight="1" hidden="1">
      <c r="A724" s="382"/>
      <c r="B724" s="313"/>
      <c r="C724" s="360"/>
      <c r="D724" s="153"/>
      <c r="E724" s="77"/>
      <c r="F724" s="81"/>
      <c r="G724" s="81"/>
      <c r="H724" s="77"/>
      <c r="I724" s="77"/>
      <c r="J724" s="77"/>
      <c r="K724" s="77"/>
      <c r="L724" s="81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85"/>
      <c r="AG724" s="29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</row>
    <row r="725" spans="1:50" s="10" customFormat="1" ht="48.75" customHeight="1" hidden="1">
      <c r="A725" s="383"/>
      <c r="B725" s="322"/>
      <c r="C725" s="379"/>
      <c r="D725" s="153"/>
      <c r="E725" s="77"/>
      <c r="F725" s="81"/>
      <c r="G725" s="81"/>
      <c r="H725" s="77"/>
      <c r="I725" s="77"/>
      <c r="J725" s="77"/>
      <c r="K725" s="77"/>
      <c r="L725" s="81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85"/>
      <c r="AG725" s="29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</row>
    <row r="726" spans="1:50" s="10" customFormat="1" ht="65.25" customHeight="1" hidden="1">
      <c r="A726" s="114"/>
      <c r="B726" s="147"/>
      <c r="C726" s="151"/>
      <c r="D726" s="153"/>
      <c r="E726" s="77"/>
      <c r="F726" s="81"/>
      <c r="G726" s="81"/>
      <c r="H726" s="77"/>
      <c r="I726" s="77"/>
      <c r="J726" s="77"/>
      <c r="K726" s="77"/>
      <c r="L726" s="81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85"/>
      <c r="AG726" s="29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</row>
    <row r="727" spans="1:50" s="10" customFormat="1" ht="61.5" customHeight="1" hidden="1">
      <c r="A727" s="114"/>
      <c r="B727" s="147"/>
      <c r="C727" s="151"/>
      <c r="D727" s="153"/>
      <c r="E727" s="77"/>
      <c r="F727" s="81"/>
      <c r="G727" s="81"/>
      <c r="H727" s="77"/>
      <c r="I727" s="77"/>
      <c r="J727" s="77"/>
      <c r="K727" s="77"/>
      <c r="L727" s="81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85"/>
      <c r="AG727" s="29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</row>
    <row r="728" spans="1:50" s="10" customFormat="1" ht="59.25" customHeight="1" hidden="1">
      <c r="A728" s="114"/>
      <c r="B728" s="147"/>
      <c r="C728" s="151"/>
      <c r="D728" s="153"/>
      <c r="E728" s="77"/>
      <c r="F728" s="81"/>
      <c r="G728" s="81"/>
      <c r="H728" s="77"/>
      <c r="I728" s="77"/>
      <c r="J728" s="77"/>
      <c r="K728" s="77"/>
      <c r="L728" s="81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85"/>
      <c r="AG728" s="29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</row>
    <row r="729" spans="1:50" s="10" customFormat="1" ht="48.75" customHeight="1" hidden="1">
      <c r="A729" s="114"/>
      <c r="B729" s="147"/>
      <c r="C729" s="85"/>
      <c r="D729" s="153"/>
      <c r="E729" s="77"/>
      <c r="F729" s="81"/>
      <c r="G729" s="81"/>
      <c r="H729" s="77"/>
      <c r="I729" s="77"/>
      <c r="J729" s="77"/>
      <c r="K729" s="77"/>
      <c r="L729" s="81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85"/>
      <c r="AG729" s="29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</row>
    <row r="730" spans="1:50" s="10" customFormat="1" ht="35.25" customHeight="1" hidden="1">
      <c r="A730" s="114"/>
      <c r="B730" s="147"/>
      <c r="C730" s="151"/>
      <c r="D730" s="153"/>
      <c r="E730" s="77"/>
      <c r="F730" s="81"/>
      <c r="G730" s="81"/>
      <c r="H730" s="77"/>
      <c r="I730" s="77"/>
      <c r="J730" s="77"/>
      <c r="K730" s="77"/>
      <c r="L730" s="81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85"/>
      <c r="AG730" s="29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</row>
    <row r="731" spans="1:50" s="10" customFormat="1" ht="46.5" customHeight="1" hidden="1">
      <c r="A731" s="114"/>
      <c r="B731" s="147"/>
      <c r="C731" s="151"/>
      <c r="D731" s="161"/>
      <c r="E731" s="77"/>
      <c r="F731" s="81"/>
      <c r="G731" s="81"/>
      <c r="H731" s="77"/>
      <c r="I731" s="77"/>
      <c r="J731" s="77"/>
      <c r="K731" s="77"/>
      <c r="L731" s="81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85"/>
      <c r="AG731" s="29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</row>
    <row r="732" spans="1:50" s="10" customFormat="1" ht="59.25" customHeight="1" hidden="1">
      <c r="A732" s="114"/>
      <c r="B732" s="147"/>
      <c r="C732" s="151"/>
      <c r="D732" s="161"/>
      <c r="E732" s="77"/>
      <c r="F732" s="81"/>
      <c r="G732" s="81"/>
      <c r="H732" s="77"/>
      <c r="I732" s="77"/>
      <c r="J732" s="77"/>
      <c r="K732" s="77"/>
      <c r="L732" s="81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85"/>
      <c r="AG732" s="29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</row>
    <row r="733" spans="1:50" s="10" customFormat="1" ht="28.5" customHeight="1">
      <c r="A733" s="110"/>
      <c r="B733" s="75"/>
      <c r="C733" s="75"/>
      <c r="D733" s="96" t="s">
        <v>67</v>
      </c>
      <c r="E733" s="97">
        <f aca="true" t="shared" si="0" ref="E733:AE733">SUM(E8:E732)</f>
        <v>49159321.99</v>
      </c>
      <c r="F733" s="97">
        <f t="shared" si="0"/>
        <v>0</v>
      </c>
      <c r="G733" s="97">
        <f t="shared" si="0"/>
        <v>0</v>
      </c>
      <c r="H733" s="97">
        <f t="shared" si="0"/>
        <v>0</v>
      </c>
      <c r="I733" s="97">
        <f t="shared" si="0"/>
        <v>0</v>
      </c>
      <c r="J733" s="97">
        <f t="shared" si="0"/>
        <v>0</v>
      </c>
      <c r="K733" s="97">
        <f t="shared" si="0"/>
        <v>0</v>
      </c>
      <c r="L733" s="285">
        <f t="shared" si="0"/>
        <v>1340000</v>
      </c>
      <c r="M733" s="97">
        <f t="shared" si="0"/>
        <v>0</v>
      </c>
      <c r="N733" s="97">
        <f t="shared" si="0"/>
        <v>2635485</v>
      </c>
      <c r="O733" s="97">
        <f t="shared" si="0"/>
        <v>7151839.069999999</v>
      </c>
      <c r="P733" s="97">
        <f t="shared" si="0"/>
        <v>820060.9400000001</v>
      </c>
      <c r="Q733" s="97">
        <f t="shared" si="0"/>
        <v>3108894.8200000003</v>
      </c>
      <c r="R733" s="97">
        <f t="shared" si="0"/>
        <v>0</v>
      </c>
      <c r="S733" s="97">
        <f t="shared" si="0"/>
        <v>0</v>
      </c>
      <c r="T733" s="97">
        <f t="shared" si="0"/>
        <v>0</v>
      </c>
      <c r="U733" s="97">
        <f t="shared" si="0"/>
        <v>0</v>
      </c>
      <c r="V733" s="97">
        <f t="shared" si="0"/>
        <v>0</v>
      </c>
      <c r="W733" s="97">
        <f t="shared" si="0"/>
        <v>0</v>
      </c>
      <c r="X733" s="97">
        <f t="shared" si="0"/>
        <v>0</v>
      </c>
      <c r="Y733" s="97">
        <f t="shared" si="0"/>
        <v>0</v>
      </c>
      <c r="Z733" s="275">
        <f t="shared" si="0"/>
        <v>550000</v>
      </c>
      <c r="AA733" s="275">
        <f t="shared" si="0"/>
        <v>0</v>
      </c>
      <c r="AB733" s="275">
        <f t="shared" si="0"/>
        <v>0</v>
      </c>
      <c r="AC733" s="97">
        <f t="shared" si="0"/>
        <v>0</v>
      </c>
      <c r="AD733" s="97">
        <f t="shared" si="0"/>
        <v>0</v>
      </c>
      <c r="AE733" s="97">
        <f t="shared" si="0"/>
        <v>0</v>
      </c>
      <c r="AF733" s="98"/>
      <c r="AG733" s="29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</row>
    <row r="734" spans="1:50" ht="34.5" customHeight="1">
      <c r="A734" s="12"/>
      <c r="B734" s="203"/>
      <c r="C734" s="203">
        <v>26229986.29</v>
      </c>
      <c r="D734" s="25" t="s">
        <v>411</v>
      </c>
      <c r="E734" s="204">
        <f>M734+N734</f>
        <v>3272356</v>
      </c>
      <c r="F734" s="205"/>
      <c r="G734" s="205"/>
      <c r="H734" s="204"/>
      <c r="I734" s="204"/>
      <c r="J734" s="204"/>
      <c r="K734" s="204"/>
      <c r="L734" s="205">
        <v>1340000</v>
      </c>
      <c r="M734" s="204">
        <v>417390</v>
      </c>
      <c r="N734" s="204">
        <f>366385+2488581</f>
        <v>2854966</v>
      </c>
      <c r="O734" s="204">
        <f>E757</f>
        <v>7151839.07</v>
      </c>
      <c r="P734" s="204">
        <f>E758</f>
        <v>820060.94</v>
      </c>
      <c r="Q734" s="204">
        <f>2919492.74+189402.08</f>
        <v>3108894.8200000003</v>
      </c>
      <c r="R734" s="204"/>
      <c r="S734" s="204"/>
      <c r="T734" s="34">
        <f>E761</f>
        <v>544938.34</v>
      </c>
      <c r="U734" s="2"/>
      <c r="V734" s="2"/>
      <c r="W734" s="2"/>
      <c r="X734" s="2">
        <f>E763</f>
        <v>84482</v>
      </c>
      <c r="Y734" s="2"/>
      <c r="Z734" s="2">
        <f>E764</f>
        <v>550000</v>
      </c>
      <c r="AA734" s="2">
        <v>300000</v>
      </c>
      <c r="AB734" s="2">
        <f>E760</f>
        <v>5348.93</v>
      </c>
      <c r="AC734" s="2"/>
      <c r="AD734" s="2"/>
      <c r="AE734" s="2"/>
      <c r="AF734" s="3"/>
      <c r="AG734" s="3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</row>
    <row r="735" spans="1:50" ht="40.5" customHeight="1">
      <c r="A735" s="12"/>
      <c r="B735" s="203"/>
      <c r="C735" s="203"/>
      <c r="D735" s="25" t="s">
        <v>412</v>
      </c>
      <c r="E735" s="204">
        <f>M735+N735</f>
        <v>783775</v>
      </c>
      <c r="F735" s="205"/>
      <c r="G735" s="205"/>
      <c r="H735" s="204"/>
      <c r="I735" s="204"/>
      <c r="J735" s="204"/>
      <c r="K735" s="204"/>
      <c r="L735" s="205"/>
      <c r="M735" s="204">
        <f>157022+260368</f>
        <v>417390</v>
      </c>
      <c r="N735" s="204">
        <v>366385</v>
      </c>
      <c r="O735" s="12"/>
      <c r="P735" s="12"/>
      <c r="Q735" s="12"/>
      <c r="R735" s="204"/>
      <c r="S735" s="204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3"/>
      <c r="AG735" s="3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</row>
    <row r="736" spans="1:50" ht="39" customHeight="1">
      <c r="A736" s="12"/>
      <c r="B736" s="203"/>
      <c r="C736" s="203"/>
      <c r="D736" s="229" t="s">
        <v>84</v>
      </c>
      <c r="E736" s="230">
        <f>M736+N736</f>
        <v>636871</v>
      </c>
      <c r="F736" s="231"/>
      <c r="G736" s="231"/>
      <c r="H736" s="230"/>
      <c r="I736" s="230"/>
      <c r="J736" s="230"/>
      <c r="K736" s="230"/>
      <c r="L736" s="231"/>
      <c r="M736" s="230">
        <f>M734-M733</f>
        <v>417390</v>
      </c>
      <c r="N736" s="230">
        <f>N734-N733</f>
        <v>219481</v>
      </c>
      <c r="O736" s="230">
        <f aca="true" t="shared" si="1" ref="O736:AB736">O734-O733</f>
        <v>0</v>
      </c>
      <c r="P736" s="230">
        <f t="shared" si="1"/>
        <v>0</v>
      </c>
      <c r="Q736" s="230">
        <f t="shared" si="1"/>
        <v>0</v>
      </c>
      <c r="R736" s="230">
        <f t="shared" si="1"/>
        <v>0</v>
      </c>
      <c r="S736" s="230">
        <f t="shared" si="1"/>
        <v>0</v>
      </c>
      <c r="T736" s="230">
        <f t="shared" si="1"/>
        <v>544938.34</v>
      </c>
      <c r="U736" s="230">
        <f t="shared" si="1"/>
        <v>0</v>
      </c>
      <c r="V736" s="230">
        <f t="shared" si="1"/>
        <v>0</v>
      </c>
      <c r="W736" s="230">
        <f t="shared" si="1"/>
        <v>0</v>
      </c>
      <c r="X736" s="230">
        <f t="shared" si="1"/>
        <v>84482</v>
      </c>
      <c r="Y736" s="230">
        <f t="shared" si="1"/>
        <v>0</v>
      </c>
      <c r="Z736" s="230">
        <f t="shared" si="1"/>
        <v>0</v>
      </c>
      <c r="AA736" s="230">
        <f t="shared" si="1"/>
        <v>300000</v>
      </c>
      <c r="AB736" s="230">
        <f t="shared" si="1"/>
        <v>5348.93</v>
      </c>
      <c r="AC736" s="232"/>
      <c r="AD736" s="232"/>
      <c r="AE736" s="232"/>
      <c r="AF736" s="3"/>
      <c r="AG736" s="3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</row>
    <row r="737" spans="1:50" ht="2.25" customHeight="1" hidden="1">
      <c r="A737" s="12"/>
      <c r="B737" s="18"/>
      <c r="C737" s="18"/>
      <c r="D737" s="25" t="s">
        <v>52</v>
      </c>
      <c r="E737" s="2"/>
      <c r="F737" s="138"/>
      <c r="G737" s="138"/>
      <c r="H737" s="2"/>
      <c r="I737" s="2"/>
      <c r="J737" s="2"/>
      <c r="K737" s="2"/>
      <c r="L737" s="138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3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</row>
    <row r="738" spans="1:50" ht="34.5" customHeight="1" hidden="1">
      <c r="A738" s="12"/>
      <c r="B738" s="18"/>
      <c r="C738" s="18"/>
      <c r="D738" s="25" t="s">
        <v>75</v>
      </c>
      <c r="E738" s="2" t="e">
        <f>#REF!+#REF!</f>
        <v>#REF!</v>
      </c>
      <c r="F738" s="138"/>
      <c r="G738" s="138"/>
      <c r="H738" s="2"/>
      <c r="I738" s="2"/>
      <c r="J738" s="2"/>
      <c r="K738" s="2"/>
      <c r="L738" s="138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3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</row>
    <row r="739" spans="1:50" ht="31.5" customHeight="1" hidden="1">
      <c r="A739" s="12"/>
      <c r="B739" s="1"/>
      <c r="C739" s="1"/>
      <c r="D739" s="13" t="s">
        <v>71</v>
      </c>
      <c r="E739" s="2" t="e">
        <f>#REF!+#REF!</f>
        <v>#REF!</v>
      </c>
      <c r="F739" s="139"/>
      <c r="G739" s="139"/>
      <c r="H739" s="28"/>
      <c r="I739" s="28"/>
      <c r="J739" s="28"/>
      <c r="K739" s="28"/>
      <c r="L739" s="139"/>
      <c r="M739" s="28"/>
      <c r="N739" s="28"/>
      <c r="O739" s="28"/>
      <c r="P739" s="28"/>
      <c r="Q739" s="28" t="s">
        <v>8</v>
      </c>
      <c r="R739" s="28" t="e">
        <f>SUM(#REF!)</f>
        <v>#REF!</v>
      </c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104"/>
      <c r="AG739" s="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</row>
    <row r="740" spans="1:50" ht="43.5" customHeight="1">
      <c r="A740" s="12"/>
      <c r="B740" s="1"/>
      <c r="C740" s="1"/>
      <c r="D740" s="13" t="s">
        <v>422</v>
      </c>
      <c r="E740" s="2">
        <f>M740++N740</f>
        <v>2542441</v>
      </c>
      <c r="F740" s="139"/>
      <c r="G740" s="139"/>
      <c r="H740" s="28"/>
      <c r="I740" s="28"/>
      <c r="J740" s="28"/>
      <c r="K740" s="28"/>
      <c r="L740" s="139"/>
      <c r="M740" s="28"/>
      <c r="N740" s="28">
        <f>2854966-312525</f>
        <v>2542441</v>
      </c>
      <c r="O740" s="28"/>
      <c r="P740" s="28"/>
      <c r="Q740" s="28"/>
      <c r="R740" s="28"/>
      <c r="S740" s="28">
        <f>S736-S733</f>
        <v>0</v>
      </c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1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</row>
    <row r="741" spans="1:50" ht="31.5" customHeight="1">
      <c r="A741" s="15"/>
      <c r="B741" s="15"/>
      <c r="C741" s="1"/>
      <c r="D741" s="1" t="s">
        <v>423</v>
      </c>
      <c r="E741" s="2">
        <f>M741+N741</f>
        <v>-93044</v>
      </c>
      <c r="F741" s="48"/>
      <c r="G741" s="48"/>
      <c r="H741" s="12"/>
      <c r="I741" s="12"/>
      <c r="J741" s="12"/>
      <c r="K741" s="12"/>
      <c r="L741" s="140"/>
      <c r="M741" s="28"/>
      <c r="N741" s="28">
        <f>N740-N733</f>
        <v>-93044</v>
      </c>
      <c r="O741" s="30"/>
      <c r="P741" s="30"/>
      <c r="Q741" s="12"/>
      <c r="R741" s="12"/>
      <c r="S741" s="1" t="s">
        <v>68</v>
      </c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24">
        <f>M739+N739</f>
        <v>0</v>
      </c>
      <c r="AG741" s="1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</row>
    <row r="742" spans="1:50" ht="31.5" customHeight="1">
      <c r="A742" s="15"/>
      <c r="B742" s="15"/>
      <c r="C742" s="1"/>
      <c r="D742" s="1" t="s">
        <v>65</v>
      </c>
      <c r="E742" s="2">
        <f>M742+N742</f>
        <v>0</v>
      </c>
      <c r="F742" s="48"/>
      <c r="G742" s="48"/>
      <c r="H742" s="12"/>
      <c r="I742" s="12"/>
      <c r="J742" s="12"/>
      <c r="K742" s="12"/>
      <c r="L742" s="140"/>
      <c r="M742" s="215"/>
      <c r="N742" s="215"/>
      <c r="O742" s="30"/>
      <c r="P742" s="30"/>
      <c r="Q742" s="12"/>
      <c r="R742" s="12"/>
      <c r="S742" s="1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"/>
      <c r="AG742" s="24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</row>
    <row r="743" spans="1:50" ht="42.75" customHeight="1" hidden="1">
      <c r="A743" s="15"/>
      <c r="B743" s="1"/>
      <c r="C743" s="1"/>
      <c r="D743" s="1" t="s">
        <v>62</v>
      </c>
      <c r="E743" s="2" t="e">
        <f>#REF!+#REF!</f>
        <v>#REF!</v>
      </c>
      <c r="F743" s="48"/>
      <c r="G743" s="48"/>
      <c r="H743" s="12"/>
      <c r="I743" s="12"/>
      <c r="J743" s="12"/>
      <c r="K743" s="12"/>
      <c r="L743" s="140"/>
      <c r="M743" s="30"/>
      <c r="N743" s="30"/>
      <c r="O743" s="30"/>
      <c r="P743" s="30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"/>
      <c r="AG743" s="1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</row>
    <row r="744" spans="1:50" ht="42" customHeight="1" hidden="1">
      <c r="A744" s="15"/>
      <c r="B744" s="1"/>
      <c r="C744" s="1"/>
      <c r="D744" s="13" t="s">
        <v>66</v>
      </c>
      <c r="E744" s="2"/>
      <c r="F744" s="48"/>
      <c r="G744" s="48"/>
      <c r="H744" s="12"/>
      <c r="I744" s="12"/>
      <c r="J744" s="12"/>
      <c r="K744" s="12"/>
      <c r="L744" s="140"/>
      <c r="M744" s="30"/>
      <c r="N744" s="30"/>
      <c r="O744" s="30"/>
      <c r="P744" s="30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24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</row>
    <row r="745" spans="1:50" ht="42" customHeight="1" hidden="1">
      <c r="A745" s="15"/>
      <c r="B745" s="1"/>
      <c r="C745" s="1"/>
      <c r="D745" s="1" t="s">
        <v>63</v>
      </c>
      <c r="E745" s="2" t="e">
        <f>#REF!+#REF!</f>
        <v>#REF!</v>
      </c>
      <c r="F745" s="48"/>
      <c r="G745" s="48"/>
      <c r="H745" s="12"/>
      <c r="I745" s="12"/>
      <c r="J745" s="12"/>
      <c r="K745" s="12"/>
      <c r="L745" s="140"/>
      <c r="M745" s="30"/>
      <c r="N745" s="30"/>
      <c r="O745" s="30"/>
      <c r="P745" s="30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</row>
    <row r="746" spans="1:50" ht="42" customHeight="1" hidden="1">
      <c r="A746" s="15"/>
      <c r="B746" s="1"/>
      <c r="C746" s="1"/>
      <c r="D746" s="1" t="s">
        <v>78</v>
      </c>
      <c r="E746" s="2"/>
      <c r="F746" s="48"/>
      <c r="G746" s="48"/>
      <c r="H746" s="12"/>
      <c r="I746" s="12"/>
      <c r="J746" s="12"/>
      <c r="K746" s="12"/>
      <c r="L746" s="140"/>
      <c r="M746" s="30"/>
      <c r="N746" s="30"/>
      <c r="O746" s="30"/>
      <c r="P746" s="30"/>
      <c r="Q746" s="12"/>
      <c r="R746" s="12"/>
      <c r="S746" s="31">
        <v>702752</v>
      </c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"/>
      <c r="AG746" s="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</row>
    <row r="747" spans="1:50" ht="26.25" customHeight="1" hidden="1">
      <c r="A747" s="15"/>
      <c r="B747" s="1"/>
      <c r="C747" s="1"/>
      <c r="D747" s="1" t="s">
        <v>64</v>
      </c>
      <c r="E747" s="2"/>
      <c r="F747" s="48"/>
      <c r="G747" s="48"/>
      <c r="H747" s="12"/>
      <c r="I747" s="12"/>
      <c r="J747" s="12"/>
      <c r="K747" s="12"/>
      <c r="L747" s="140"/>
      <c r="M747" s="30"/>
      <c r="N747" s="30"/>
      <c r="O747" s="30"/>
      <c r="P747" s="30"/>
      <c r="Q747" s="12"/>
      <c r="R747" s="12"/>
      <c r="S747" s="31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24"/>
      <c r="AG747" s="2"/>
      <c r="AH747" s="28" t="e">
        <f>SUM(#REF!)</f>
        <v>#REF!</v>
      </c>
      <c r="AI747" s="28" t="e">
        <f>SUM(#REF!)</f>
        <v>#REF!</v>
      </c>
      <c r="AJ747" s="28" t="e">
        <f>SUM(#REF!)</f>
        <v>#REF!</v>
      </c>
      <c r="AK747" s="28" t="e">
        <f>SUM(#REF!)</f>
        <v>#REF!</v>
      </c>
      <c r="AL747" s="28" t="e">
        <f>SUM(#REF!)</f>
        <v>#REF!</v>
      </c>
      <c r="AM747" s="28" t="e">
        <f>SUM(#REF!)</f>
        <v>#REF!</v>
      </c>
      <c r="AN747" s="28" t="e">
        <f>SUM(#REF!)</f>
        <v>#REF!</v>
      </c>
      <c r="AO747" s="28" t="e">
        <f>SUM(#REF!)</f>
        <v>#REF!</v>
      </c>
      <c r="AP747" s="28" t="e">
        <f>SUM(#REF!)</f>
        <v>#REF!</v>
      </c>
      <c r="AQ747" s="28" t="e">
        <f>SUM(#REF!)</f>
        <v>#REF!</v>
      </c>
      <c r="AR747" s="28" t="e">
        <f>SUM(#REF!)</f>
        <v>#REF!</v>
      </c>
      <c r="AS747" s="28" t="e">
        <f>SUM(#REF!)</f>
        <v>#REF!</v>
      </c>
      <c r="AT747" s="28" t="e">
        <f>SUM(#REF!)</f>
        <v>#REF!</v>
      </c>
      <c r="AU747" s="28" t="e">
        <f>SUM(#REF!)</f>
        <v>#REF!</v>
      </c>
      <c r="AV747" s="28" t="e">
        <f>SUM(#REF!)</f>
        <v>#REF!</v>
      </c>
      <c r="AW747" s="28" t="e">
        <f>SUM(#REF!)</f>
        <v>#REF!</v>
      </c>
      <c r="AX747" s="28" t="e">
        <f>SUM(#REF!)</f>
        <v>#REF!</v>
      </c>
    </row>
    <row r="748" spans="1:50" ht="48.75" customHeight="1">
      <c r="A748" s="15"/>
      <c r="B748" s="1"/>
      <c r="C748" s="1"/>
      <c r="D748" s="1" t="s">
        <v>124</v>
      </c>
      <c r="E748" s="2">
        <v>200000</v>
      </c>
      <c r="F748" s="48"/>
      <c r="G748" s="48"/>
      <c r="H748" s="12"/>
      <c r="I748" s="12"/>
      <c r="J748" s="12"/>
      <c r="K748" s="12"/>
      <c r="L748" s="140"/>
      <c r="M748" s="30"/>
      <c r="N748" s="30"/>
      <c r="O748" s="30"/>
      <c r="P748" s="30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24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</row>
    <row r="749" spans="1:50" ht="18.75">
      <c r="A749" s="15"/>
      <c r="B749" s="1"/>
      <c r="C749" s="1"/>
      <c r="D749" s="1" t="s">
        <v>128</v>
      </c>
      <c r="E749" s="2">
        <v>6491848.8</v>
      </c>
      <c r="F749" s="48"/>
      <c r="G749" s="48"/>
      <c r="H749" s="12"/>
      <c r="I749" s="12"/>
      <c r="J749" s="12"/>
      <c r="K749" s="12"/>
      <c r="L749" s="140"/>
      <c r="M749" s="30"/>
      <c r="N749" s="30"/>
      <c r="O749" s="30"/>
      <c r="P749" s="30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24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</row>
    <row r="750" spans="1:50" ht="18.75">
      <c r="A750" s="15"/>
      <c r="B750" s="1"/>
      <c r="C750" s="1"/>
      <c r="D750" s="1" t="s">
        <v>36</v>
      </c>
      <c r="E750" s="2"/>
      <c r="F750" s="48"/>
      <c r="G750" s="48"/>
      <c r="H750" s="12"/>
      <c r="I750" s="12"/>
      <c r="J750" s="12"/>
      <c r="K750" s="12"/>
      <c r="L750" s="140"/>
      <c r="M750" s="30"/>
      <c r="N750" s="30"/>
      <c r="O750" s="30"/>
      <c r="P750" s="30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</row>
    <row r="751" spans="1:50" ht="18.75">
      <c r="A751" s="15"/>
      <c r="B751" s="1"/>
      <c r="C751" s="1"/>
      <c r="D751" s="1" t="s">
        <v>37</v>
      </c>
      <c r="E751" s="2">
        <v>300000</v>
      </c>
      <c r="F751" s="48"/>
      <c r="G751" s="48"/>
      <c r="H751" s="12"/>
      <c r="I751" s="12"/>
      <c r="J751" s="12"/>
      <c r="K751" s="12"/>
      <c r="L751" s="140"/>
      <c r="M751" s="30"/>
      <c r="N751" s="30"/>
      <c r="O751" s="30"/>
      <c r="P751" s="30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"/>
      <c r="AG751" s="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</row>
    <row r="752" spans="1:50" ht="18.75">
      <c r="A752" s="15"/>
      <c r="B752" s="1"/>
      <c r="C752" s="1"/>
      <c r="D752" s="1" t="s">
        <v>129</v>
      </c>
      <c r="E752" s="2">
        <f>493766.72+20329.74+44256.82+2361139.46</f>
        <v>2919492.7399999998</v>
      </c>
      <c r="F752" s="48"/>
      <c r="G752" s="48"/>
      <c r="H752" s="12"/>
      <c r="I752" s="12"/>
      <c r="J752" s="12"/>
      <c r="K752" s="12"/>
      <c r="L752" s="140"/>
      <c r="M752" s="30"/>
      <c r="N752" s="30"/>
      <c r="O752" s="30"/>
      <c r="P752" s="30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"/>
      <c r="AG752" s="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</row>
    <row r="753" spans="1:50" ht="38.25" customHeight="1">
      <c r="A753" s="15"/>
      <c r="B753" s="1"/>
      <c r="C753" s="1"/>
      <c r="D753" s="1" t="s">
        <v>18</v>
      </c>
      <c r="E753" s="2">
        <v>5996.38</v>
      </c>
      <c r="F753" s="48"/>
      <c r="G753" s="48"/>
      <c r="H753" s="12"/>
      <c r="I753" s="12"/>
      <c r="J753" s="12"/>
      <c r="K753" s="12"/>
      <c r="L753" s="140"/>
      <c r="M753" s="30"/>
      <c r="N753" s="30"/>
      <c r="O753" s="30"/>
      <c r="P753" s="30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</row>
    <row r="754" spans="1:50" ht="45">
      <c r="A754" s="15"/>
      <c r="B754" s="1"/>
      <c r="C754" s="1"/>
      <c r="D754" s="32" t="s">
        <v>125</v>
      </c>
      <c r="E754" s="2">
        <f>E749-E751</f>
        <v>6191848.8</v>
      </c>
      <c r="F754" s="48"/>
      <c r="G754" s="48"/>
      <c r="H754" s="2">
        <f>E754-E741</f>
        <v>6284892.8</v>
      </c>
      <c r="I754" s="12"/>
      <c r="J754" s="12"/>
      <c r="K754" s="12"/>
      <c r="L754" s="140"/>
      <c r="M754" s="30"/>
      <c r="N754" s="216"/>
      <c r="O754" s="30"/>
      <c r="P754" s="30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24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</row>
    <row r="755" spans="1:50" ht="37.5">
      <c r="A755" s="15"/>
      <c r="B755" s="1"/>
      <c r="C755" s="1"/>
      <c r="D755" s="33" t="s">
        <v>126</v>
      </c>
      <c r="E755" s="34">
        <v>783775</v>
      </c>
      <c r="F755" s="48"/>
      <c r="G755" s="48"/>
      <c r="H755" s="12"/>
      <c r="I755" s="12"/>
      <c r="J755" s="12"/>
      <c r="K755" s="12"/>
      <c r="L755" s="140"/>
      <c r="M755" s="30"/>
      <c r="N755" s="30"/>
      <c r="O755" s="30"/>
      <c r="P755" s="30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</row>
    <row r="756" spans="1:50" ht="19.5">
      <c r="A756" s="15"/>
      <c r="B756" s="1"/>
      <c r="C756" s="1"/>
      <c r="D756" s="35" t="s">
        <v>39</v>
      </c>
      <c r="E756" s="34"/>
      <c r="F756" s="48"/>
      <c r="G756" s="48"/>
      <c r="H756" s="12"/>
      <c r="I756" s="12"/>
      <c r="J756" s="12"/>
      <c r="K756" s="12"/>
      <c r="L756" s="140"/>
      <c r="M756" s="30"/>
      <c r="N756" s="34"/>
      <c r="O756" s="30"/>
      <c r="P756" s="30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</row>
    <row r="757" spans="1:50" ht="45" customHeight="1">
      <c r="A757" s="15"/>
      <c r="B757" s="1"/>
      <c r="C757" s="1" t="s">
        <v>38</v>
      </c>
      <c r="D757" s="13" t="s">
        <v>34</v>
      </c>
      <c r="E757" s="2">
        <v>7151839.07</v>
      </c>
      <c r="F757" s="48"/>
      <c r="G757" s="48"/>
      <c r="H757" s="12"/>
      <c r="I757" s="12"/>
      <c r="J757" s="12"/>
      <c r="K757" s="12"/>
      <c r="L757" s="140"/>
      <c r="M757" s="30"/>
      <c r="N757" s="30"/>
      <c r="O757" s="28"/>
      <c r="P757" s="28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</row>
    <row r="758" spans="1:50" ht="39.75" customHeight="1">
      <c r="A758" s="15"/>
      <c r="B758" s="1"/>
      <c r="C758" s="1"/>
      <c r="D758" s="13" t="s">
        <v>35</v>
      </c>
      <c r="E758" s="2">
        <v>820060.94</v>
      </c>
      <c r="F758" s="48"/>
      <c r="G758" s="48"/>
      <c r="H758" s="12"/>
      <c r="I758" s="12"/>
      <c r="J758" s="12"/>
      <c r="K758" s="12"/>
      <c r="L758" s="140"/>
      <c r="M758" s="30"/>
      <c r="N758" s="30"/>
      <c r="O758" s="28"/>
      <c r="P758" s="28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</row>
    <row r="759" spans="1:50" ht="18.75">
      <c r="A759" s="15"/>
      <c r="B759" s="1"/>
      <c r="C759" s="1"/>
      <c r="D759" s="13" t="s">
        <v>77</v>
      </c>
      <c r="E759" s="2"/>
      <c r="F759" s="48"/>
      <c r="G759" s="48"/>
      <c r="H759" s="12"/>
      <c r="I759" s="12"/>
      <c r="J759" s="12"/>
      <c r="K759" s="12"/>
      <c r="L759" s="140"/>
      <c r="M759" s="30"/>
      <c r="N759" s="30"/>
      <c r="O759" s="2"/>
      <c r="P759" s="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</row>
    <row r="760" spans="1:50" ht="19.5">
      <c r="A760" s="15"/>
      <c r="B760" s="1"/>
      <c r="C760" s="1"/>
      <c r="D760" s="35" t="s">
        <v>31</v>
      </c>
      <c r="E760" s="34">
        <v>5348.93</v>
      </c>
      <c r="F760" s="48"/>
      <c r="G760" s="48"/>
      <c r="H760" s="12"/>
      <c r="I760" s="12"/>
      <c r="J760" s="12"/>
      <c r="K760" s="12"/>
      <c r="L760" s="140"/>
      <c r="M760" s="30"/>
      <c r="N760" s="30"/>
      <c r="O760" s="2"/>
      <c r="P760" s="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</row>
    <row r="761" spans="1:50" ht="19.5">
      <c r="A761" s="15"/>
      <c r="B761" s="1"/>
      <c r="C761" s="1"/>
      <c r="D761" s="35" t="s">
        <v>32</v>
      </c>
      <c r="E761" s="34">
        <v>544938.34</v>
      </c>
      <c r="F761" s="48"/>
      <c r="G761" s="48"/>
      <c r="H761" s="12"/>
      <c r="I761" s="12"/>
      <c r="J761" s="12"/>
      <c r="K761" s="12"/>
      <c r="L761" s="140"/>
      <c r="M761" s="30"/>
      <c r="N761" s="30"/>
      <c r="O761" s="2"/>
      <c r="P761" s="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</row>
    <row r="762" spans="1:50" ht="19.5">
      <c r="A762" s="15"/>
      <c r="B762" s="1"/>
      <c r="C762" s="1"/>
      <c r="D762" s="35" t="s">
        <v>33</v>
      </c>
      <c r="E762" s="34">
        <v>66000</v>
      </c>
      <c r="F762" s="48"/>
      <c r="G762" s="48"/>
      <c r="H762" s="12"/>
      <c r="I762" s="12"/>
      <c r="J762" s="12"/>
      <c r="K762" s="12"/>
      <c r="L762" s="140"/>
      <c r="M762" s="30"/>
      <c r="N762" s="30"/>
      <c r="O762" s="2"/>
      <c r="P762" s="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</row>
    <row r="763" spans="1:50" ht="39">
      <c r="A763" s="15"/>
      <c r="B763" s="1"/>
      <c r="C763" s="1"/>
      <c r="D763" s="35" t="s">
        <v>19</v>
      </c>
      <c r="E763" s="34">
        <v>84482</v>
      </c>
      <c r="F763" s="48"/>
      <c r="G763" s="48"/>
      <c r="H763" s="12"/>
      <c r="I763" s="12"/>
      <c r="J763" s="12"/>
      <c r="K763" s="12"/>
      <c r="L763" s="140"/>
      <c r="M763" s="30"/>
      <c r="N763" s="30"/>
      <c r="O763" s="2"/>
      <c r="P763" s="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</row>
    <row r="764" spans="1:50" ht="18.75">
      <c r="A764" s="15"/>
      <c r="B764" s="1"/>
      <c r="C764" s="1"/>
      <c r="D764" s="33" t="s">
        <v>127</v>
      </c>
      <c r="E764" s="2">
        <v>550000</v>
      </c>
      <c r="F764" s="48"/>
      <c r="G764" s="48"/>
      <c r="H764" s="12"/>
      <c r="I764" s="12"/>
      <c r="J764" s="12"/>
      <c r="K764" s="12"/>
      <c r="L764" s="140"/>
      <c r="M764" s="30"/>
      <c r="N764" s="30"/>
      <c r="O764" s="30"/>
      <c r="P764" s="30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</row>
    <row r="765" spans="1:50" ht="18.75">
      <c r="A765" s="15"/>
      <c r="B765" s="1"/>
      <c r="C765" s="1"/>
      <c r="D765" s="1"/>
      <c r="E765" s="2"/>
      <c r="F765" s="48"/>
      <c r="G765" s="48"/>
      <c r="H765" s="12"/>
      <c r="I765" s="12"/>
      <c r="J765" s="12"/>
      <c r="K765" s="12"/>
      <c r="L765" s="140"/>
      <c r="M765" s="30"/>
      <c r="N765" s="30"/>
      <c r="O765" s="30"/>
      <c r="P765" s="30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</row>
    <row r="766" spans="1:50" ht="37.5">
      <c r="A766" s="15"/>
      <c r="B766" s="1"/>
      <c r="C766" s="1"/>
      <c r="D766" s="1" t="s">
        <v>17</v>
      </c>
      <c r="E766" s="2"/>
      <c r="F766" s="48"/>
      <c r="G766" s="48"/>
      <c r="H766" s="12"/>
      <c r="I766" s="12"/>
      <c r="J766" s="12"/>
      <c r="K766" s="12"/>
      <c r="L766" s="140"/>
      <c r="M766" s="30"/>
      <c r="N766" s="30"/>
      <c r="O766" s="30"/>
      <c r="P766" s="30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</row>
    <row r="767" spans="1:50" ht="18.75">
      <c r="A767" s="15"/>
      <c r="B767" s="1"/>
      <c r="C767" s="1"/>
      <c r="D767" s="1"/>
      <c r="E767" s="2"/>
      <c r="F767" s="48"/>
      <c r="G767" s="48"/>
      <c r="H767" s="12"/>
      <c r="I767" s="12"/>
      <c r="J767" s="12"/>
      <c r="K767" s="12"/>
      <c r="L767" s="140"/>
      <c r="M767" s="30"/>
      <c r="N767" s="30"/>
      <c r="O767" s="30"/>
      <c r="P767" s="30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</row>
    <row r="768" spans="1:50" ht="18.75">
      <c r="A768" s="15"/>
      <c r="B768" s="1"/>
      <c r="C768" s="1"/>
      <c r="D768" s="1"/>
      <c r="E768" s="2"/>
      <c r="F768" s="48"/>
      <c r="G768" s="48"/>
      <c r="H768" s="12"/>
      <c r="I768" s="12"/>
      <c r="J768" s="12"/>
      <c r="K768" s="12"/>
      <c r="L768" s="48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</row>
    <row r="769" spans="2:50" ht="18.75">
      <c r="B769" s="1"/>
      <c r="C769" s="1"/>
      <c r="D769" s="1"/>
      <c r="E769" s="2"/>
      <c r="F769" s="48"/>
      <c r="G769" s="48"/>
      <c r="H769" s="12"/>
      <c r="I769" s="12"/>
      <c r="J769" s="12"/>
      <c r="K769" s="12"/>
      <c r="L769" s="48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</row>
    <row r="770" spans="2:50" ht="18.75">
      <c r="B770" s="1"/>
      <c r="C770" s="1"/>
      <c r="D770" s="1"/>
      <c r="E770" s="2"/>
      <c r="F770" s="48"/>
      <c r="G770" s="48"/>
      <c r="H770" s="12"/>
      <c r="I770" s="12"/>
      <c r="J770" s="12"/>
      <c r="K770" s="12"/>
      <c r="L770" s="48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</row>
    <row r="771" spans="34:50" ht="18.75"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</row>
    <row r="772" spans="34:50" ht="18.75"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</row>
  </sheetData>
  <sheetProtection/>
  <mergeCells count="239">
    <mergeCell ref="AF15:AF41"/>
    <mergeCell ref="AF84:AF90"/>
    <mergeCell ref="AF61:AF70"/>
    <mergeCell ref="AF45:AF46"/>
    <mergeCell ref="AF81:AF82"/>
    <mergeCell ref="AF202:AF207"/>
    <mergeCell ref="AF482:AF483"/>
    <mergeCell ref="AF436:AF437"/>
    <mergeCell ref="AF467:AF468"/>
    <mergeCell ref="AF262:AF263"/>
    <mergeCell ref="C114:C116"/>
    <mergeCell ref="AF236:AF241"/>
    <mergeCell ref="AF117:AF118"/>
    <mergeCell ref="AF272:AF274"/>
    <mergeCell ref="AF309:AF310"/>
    <mergeCell ref="AF182:AF184"/>
    <mergeCell ref="AF706:AF707"/>
    <mergeCell ref="C694:C696"/>
    <mergeCell ref="C651:C653"/>
    <mergeCell ref="AF659:AF661"/>
    <mergeCell ref="B503:B507"/>
    <mergeCell ref="B571:B573"/>
    <mergeCell ref="C571:C573"/>
    <mergeCell ref="B575:B580"/>
    <mergeCell ref="C585:C588"/>
    <mergeCell ref="C635:C638"/>
    <mergeCell ref="C628:C630"/>
    <mergeCell ref="B589:B598"/>
    <mergeCell ref="C589:C598"/>
    <mergeCell ref="A705:A707"/>
    <mergeCell ref="B691:B693"/>
    <mergeCell ref="C691:C693"/>
    <mergeCell ref="C705:C707"/>
    <mergeCell ref="B705:B707"/>
    <mergeCell ref="A642:A647"/>
    <mergeCell ref="B642:B647"/>
    <mergeCell ref="A722:A725"/>
    <mergeCell ref="B722:B725"/>
    <mergeCell ref="C722:C725"/>
    <mergeCell ref="A694:A696"/>
    <mergeCell ref="B694:B696"/>
    <mergeCell ref="C708:C717"/>
    <mergeCell ref="B708:B717"/>
    <mergeCell ref="A708:A717"/>
    <mergeCell ref="A664:A676"/>
    <mergeCell ref="C664:C676"/>
    <mergeCell ref="C642:C647"/>
    <mergeCell ref="B651:B653"/>
    <mergeCell ref="A651:A653"/>
    <mergeCell ref="A691:A693"/>
    <mergeCell ref="A659:A661"/>
    <mergeCell ref="B659:B661"/>
    <mergeCell ref="C659:C661"/>
    <mergeCell ref="B664:B676"/>
    <mergeCell ref="A635:A638"/>
    <mergeCell ref="B635:B638"/>
    <mergeCell ref="A585:A588"/>
    <mergeCell ref="B585:B588"/>
    <mergeCell ref="A589:A598"/>
    <mergeCell ref="A571:A573"/>
    <mergeCell ref="A575:A580"/>
    <mergeCell ref="A628:A630"/>
    <mergeCell ref="B628:B630"/>
    <mergeCell ref="A534:A538"/>
    <mergeCell ref="B534:B538"/>
    <mergeCell ref="B548:B551"/>
    <mergeCell ref="C575:C580"/>
    <mergeCell ref="B563:B565"/>
    <mergeCell ref="C515:C523"/>
    <mergeCell ref="B545:B547"/>
    <mergeCell ref="A545:A547"/>
    <mergeCell ref="A563:A565"/>
    <mergeCell ref="A558:A560"/>
    <mergeCell ref="AF572:AF573"/>
    <mergeCell ref="C512:C514"/>
    <mergeCell ref="C541:C544"/>
    <mergeCell ref="AF558:AF560"/>
    <mergeCell ref="B512:B514"/>
    <mergeCell ref="C563:C565"/>
    <mergeCell ref="B525:B527"/>
    <mergeCell ref="C545:C547"/>
    <mergeCell ref="B515:B523"/>
    <mergeCell ref="B558:B560"/>
    <mergeCell ref="C466:C468"/>
    <mergeCell ref="B466:B468"/>
    <mergeCell ref="AF5:AF7"/>
    <mergeCell ref="AE5:AE7"/>
    <mergeCell ref="AF180:AF181"/>
    <mergeCell ref="AF348:AF351"/>
    <mergeCell ref="C117:C119"/>
    <mergeCell ref="C426:C427"/>
    <mergeCell ref="B148:B152"/>
    <mergeCell ref="C217:C218"/>
    <mergeCell ref="A291:A292"/>
    <mergeCell ref="B294:B295"/>
    <mergeCell ref="B541:B544"/>
    <mergeCell ref="C552:C555"/>
    <mergeCell ref="C548:C551"/>
    <mergeCell ref="C525:C527"/>
    <mergeCell ref="C494:C497"/>
    <mergeCell ref="C508:C510"/>
    <mergeCell ref="B435:B439"/>
    <mergeCell ref="A515:A523"/>
    <mergeCell ref="E6:E7"/>
    <mergeCell ref="A234:A235"/>
    <mergeCell ref="C5:C7"/>
    <mergeCell ref="B30:B34"/>
    <mergeCell ref="C30:C31"/>
    <mergeCell ref="A5:A7"/>
    <mergeCell ref="B156:B159"/>
    <mergeCell ref="A198:A201"/>
    <mergeCell ref="B202:B204"/>
    <mergeCell ref="B60:B61"/>
    <mergeCell ref="B5:B7"/>
    <mergeCell ref="C58:C59"/>
    <mergeCell ref="C198:C201"/>
    <mergeCell ref="B198:B201"/>
    <mergeCell ref="B262:B263"/>
    <mergeCell ref="B283:B284"/>
    <mergeCell ref="C279:C280"/>
    <mergeCell ref="B84:B85"/>
    <mergeCell ref="C130:C131"/>
    <mergeCell ref="B217:B218"/>
    <mergeCell ref="AF130:AF132"/>
    <mergeCell ref="AF91:AF104"/>
    <mergeCell ref="AF105:AF109"/>
    <mergeCell ref="AF110:AF112"/>
    <mergeCell ref="H5:H7"/>
    <mergeCell ref="G5:G7"/>
    <mergeCell ref="M6:N6"/>
    <mergeCell ref="S6:S7"/>
    <mergeCell ref="I5:I7"/>
    <mergeCell ref="AF9:AF11"/>
    <mergeCell ref="D5:E5"/>
    <mergeCell ref="B354:B355"/>
    <mergeCell ref="C316:C318"/>
    <mergeCell ref="C262:C263"/>
    <mergeCell ref="C268:C269"/>
    <mergeCell ref="C272:C273"/>
    <mergeCell ref="D6:D7"/>
    <mergeCell ref="B165:B166"/>
    <mergeCell ref="C234:C235"/>
    <mergeCell ref="B234:B235"/>
    <mergeCell ref="F5:F7"/>
    <mergeCell ref="AX5:AX7"/>
    <mergeCell ref="AM5:AM7"/>
    <mergeCell ref="AW5:AW7"/>
    <mergeCell ref="AV5:AV7"/>
    <mergeCell ref="AO5:AO7"/>
    <mergeCell ref="AQ2:AQ7"/>
    <mergeCell ref="AR5:AR7"/>
    <mergeCell ref="A2:AF2"/>
    <mergeCell ref="AH5:AH7"/>
    <mergeCell ref="K5:K7"/>
    <mergeCell ref="T6:AB6"/>
    <mergeCell ref="AY5:AY7"/>
    <mergeCell ref="AS5:AS7"/>
    <mergeCell ref="AT5:AT7"/>
    <mergeCell ref="AN5:AN7"/>
    <mergeCell ref="AU5:AU7"/>
    <mergeCell ref="AP2:AP7"/>
    <mergeCell ref="AC6:AC7"/>
    <mergeCell ref="B67:B68"/>
    <mergeCell ref="B79:B81"/>
    <mergeCell ref="A3:AF3"/>
    <mergeCell ref="Q6:Q7"/>
    <mergeCell ref="M5:AC5"/>
    <mergeCell ref="L5:L7"/>
    <mergeCell ref="J5:J7"/>
    <mergeCell ref="O6:O7"/>
    <mergeCell ref="R6:R7"/>
    <mergeCell ref="P6:P7"/>
    <mergeCell ref="B500:B502"/>
    <mergeCell ref="A500:A502"/>
    <mergeCell ref="AL5:AL7"/>
    <mergeCell ref="AK5:AK7"/>
    <mergeCell ref="AJ5:AJ7"/>
    <mergeCell ref="AG5:AG7"/>
    <mergeCell ref="AI5:AI7"/>
    <mergeCell ref="A316:A318"/>
    <mergeCell ref="AF243:AF250"/>
    <mergeCell ref="AF269:AF270"/>
    <mergeCell ref="B309:B314"/>
    <mergeCell ref="B331:B332"/>
    <mergeCell ref="A494:A497"/>
    <mergeCell ref="A466:A468"/>
    <mergeCell ref="B487:B489"/>
    <mergeCell ref="B494:B497"/>
    <mergeCell ref="B447:B448"/>
    <mergeCell ref="B342:B344"/>
    <mergeCell ref="A475:A483"/>
    <mergeCell ref="C475:C483"/>
    <mergeCell ref="C411:C412"/>
    <mergeCell ref="B394:B396"/>
    <mergeCell ref="C394:C395"/>
    <mergeCell ref="B411:B412"/>
    <mergeCell ref="C342:C343"/>
    <mergeCell ref="A436:A439"/>
    <mergeCell ref="B417:B418"/>
    <mergeCell ref="C558:C560"/>
    <mergeCell ref="A548:A551"/>
    <mergeCell ref="A552:A555"/>
    <mergeCell ref="C487:C489"/>
    <mergeCell ref="A487:A489"/>
    <mergeCell ref="A512:A514"/>
    <mergeCell ref="B552:B555"/>
    <mergeCell ref="C503:C507"/>
    <mergeCell ref="B508:B510"/>
    <mergeCell ref="A508:A510"/>
    <mergeCell ref="AF370:AF372"/>
    <mergeCell ref="AF486:AF490"/>
    <mergeCell ref="B450:B452"/>
    <mergeCell ref="AF473:AF474"/>
    <mergeCell ref="C534:C538"/>
    <mergeCell ref="A541:A544"/>
    <mergeCell ref="A525:A527"/>
    <mergeCell ref="AF471:AF472"/>
    <mergeCell ref="A503:A507"/>
    <mergeCell ref="C500:C502"/>
    <mergeCell ref="B91:B92"/>
    <mergeCell ref="C91:C92"/>
    <mergeCell ref="B324:B327"/>
    <mergeCell ref="B211:B212"/>
    <mergeCell ref="B316:B318"/>
    <mergeCell ref="AF409:AF410"/>
    <mergeCell ref="AF387:AF391"/>
    <mergeCell ref="AF403:AF404"/>
    <mergeCell ref="AF279:AF281"/>
    <mergeCell ref="AF315:AF323"/>
    <mergeCell ref="AF392:AF393"/>
    <mergeCell ref="AF411:AF416"/>
    <mergeCell ref="B475:B483"/>
    <mergeCell ref="AF476:AF477"/>
    <mergeCell ref="B290:B292"/>
    <mergeCell ref="AF417:AF421"/>
    <mergeCell ref="C435:C439"/>
    <mergeCell ref="C291:C292"/>
    <mergeCell ref="AF377:AF378"/>
    <mergeCell ref="AF366:AF369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37" r:id="rId1"/>
  <headerFooter>
    <oddHeader>&amp;L&amp;P&amp;C&amp;P&amp;R&amp;P</oddHeader>
    <oddFooter>&amp;C&amp;P</oddFooter>
  </headerFooter>
  <rowBreaks count="1" manualBreakCount="1">
    <brk id="21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NataliyaVolodumurivn</cp:lastModifiedBy>
  <cp:lastPrinted>2019-01-25T12:17:10Z</cp:lastPrinted>
  <dcterms:created xsi:type="dcterms:W3CDTF">2004-07-09T12:45:10Z</dcterms:created>
  <dcterms:modified xsi:type="dcterms:W3CDTF">2019-01-25T12:22:40Z</dcterms:modified>
  <cp:category/>
  <cp:version/>
  <cp:contentType/>
  <cp:contentStatus/>
</cp:coreProperties>
</file>